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375" firstSheet="16" activeTab="25"/>
  </bookViews>
  <sheets>
    <sheet name="ITIN 1" sheetId="1" r:id="rId1"/>
    <sheet name="ITIN 2" sheetId="2" r:id="rId2"/>
    <sheet name="ITIN 5" sheetId="3" r:id="rId3"/>
    <sheet name="ITIN 6" sheetId="4" r:id="rId4"/>
    <sheet name="ITIN 6 (K)" sheetId="5" r:id="rId5"/>
    <sheet name="ITIN 7" sheetId="6" r:id="rId6"/>
    <sheet name="ITIN 7 (K)" sheetId="7" r:id="rId7"/>
    <sheet name="ITIN 8" sheetId="8" r:id="rId8"/>
    <sheet name="ITIN 9" sheetId="9" r:id="rId9"/>
    <sheet name="ITIN 10" sheetId="10" r:id="rId10"/>
    <sheet name="ITIN 11" sheetId="11" r:id="rId11"/>
    <sheet name="ITIN 12" sheetId="12" r:id="rId12"/>
    <sheet name="ITIN 13" sheetId="13" r:id="rId13"/>
    <sheet name="ITIN 14" sheetId="14" r:id="rId14"/>
    <sheet name="ITIN 15" sheetId="15" r:id="rId15"/>
    <sheet name="ITIN 16" sheetId="16" r:id="rId16"/>
    <sheet name="ITIN 17" sheetId="17" r:id="rId17"/>
    <sheet name="ITIN 18" sheetId="18" r:id="rId18"/>
    <sheet name="ITIN 18 (K)" sheetId="19" r:id="rId19"/>
    <sheet name="ITIN 19" sheetId="20" r:id="rId20"/>
    <sheet name="ITIN 20" sheetId="21" r:id="rId21"/>
    <sheet name="ITIN 21" sheetId="22" r:id="rId22"/>
    <sheet name="ITIN 22" sheetId="23" r:id="rId23"/>
    <sheet name="ITIN 24" sheetId="24" r:id="rId24"/>
    <sheet name="ITIN 25" sheetId="25" r:id="rId25"/>
    <sheet name="TOTAL" sheetId="26" r:id="rId26"/>
  </sheets>
  <definedNames/>
  <calcPr fullCalcOnLoad="1"/>
</workbook>
</file>

<file path=xl/sharedStrings.xml><?xml version="1.0" encoding="utf-8"?>
<sst xmlns="http://schemas.openxmlformats.org/spreadsheetml/2006/main" count="1274" uniqueCount="106">
  <si>
    <t>FOLHA DE PAGTO</t>
  </si>
  <si>
    <t>OUTROS BENEFICIOS</t>
  </si>
  <si>
    <t>TOTAL MÊS</t>
  </si>
  <si>
    <t>TOTAL ANO</t>
  </si>
  <si>
    <t>TAXA DE INSP. OFICINA</t>
  </si>
  <si>
    <t>SEGURO OBRIGATORIO</t>
  </si>
  <si>
    <t>EXPEDIÇÃO DE DOCUMENTO</t>
  </si>
  <si>
    <t>TIPO DE VEICULO</t>
  </si>
  <si>
    <t>Km PERCORRIDO</t>
  </si>
  <si>
    <t>DIA</t>
  </si>
  <si>
    <t>MÊS</t>
  </si>
  <si>
    <t>ANO</t>
  </si>
  <si>
    <t>CONSUMO Km/L</t>
  </si>
  <si>
    <t>PREÇO DO COMBUSTIVEL</t>
  </si>
  <si>
    <t>TOTAL CONSUMO (LITROS)</t>
  </si>
  <si>
    <t>TOTAL CONSUMO (EM REAIS)</t>
  </si>
  <si>
    <t xml:space="preserve">DIA </t>
  </si>
  <si>
    <t>TOTAL</t>
  </si>
  <si>
    <t>CUSTO DO Km RODADO</t>
  </si>
  <si>
    <t>CUSTO MENSAL CONTRATO</t>
  </si>
  <si>
    <t>NUMERO DE ALUNOS</t>
  </si>
  <si>
    <t>TARDE</t>
  </si>
  <si>
    <t>NOITE</t>
  </si>
  <si>
    <t>MEDIA DIAS LETIVOS</t>
  </si>
  <si>
    <t>CAPACIDADE DO VEICULO</t>
  </si>
  <si>
    <t>Km PAVIMENTADO</t>
  </si>
  <si>
    <t>Km S/PAVIMENTAÇÃO</t>
  </si>
  <si>
    <t>%</t>
  </si>
  <si>
    <t>MAO DE OBRA</t>
  </si>
  <si>
    <t>VALORES</t>
  </si>
  <si>
    <t>FGTS</t>
  </si>
  <si>
    <t>PROFISSIONAL CONTABIL</t>
  </si>
  <si>
    <t>MANHÃ</t>
  </si>
  <si>
    <t>ONIBUS - MÍNIMO 55 LUGARES</t>
  </si>
  <si>
    <t>PEÇAS (S/COMBUSTIVEL)</t>
  </si>
  <si>
    <t>LUCRO</t>
  </si>
  <si>
    <t>DEPRECIAÇÃO</t>
  </si>
  <si>
    <t>TRIBUTO SIMPLES</t>
  </si>
  <si>
    <t>DESPESAS ADIMINISTRATIVAS</t>
  </si>
  <si>
    <t>MICRO-ONIBUS - MÍNIMO 25 LUGARES</t>
  </si>
  <si>
    <t>VAN - MÍNIMO 12 LUGARES</t>
  </si>
  <si>
    <t>KOMBI - MÍNIMO 12 LUGARES</t>
  </si>
  <si>
    <t>KOMBI - MÍNIMO 15 LUGARES</t>
  </si>
  <si>
    <t>VAN - MÍNIMO 15 LUGARES</t>
  </si>
  <si>
    <t>ÔNIBUS - MÍNIMO 33 LUGARES</t>
  </si>
  <si>
    <t>MICRO-ÔNIBUS - MÍNIMO 25 LUGARES</t>
  </si>
  <si>
    <t>ÔNIBUS - MÍNIMO 40 LUGARES</t>
  </si>
  <si>
    <t>MICRO-ÔNIBUS - MÍNIMO 20 LUGARES</t>
  </si>
  <si>
    <t>MICRO-ÔNIBUS - MÍNIMO 15 LUGARES</t>
  </si>
  <si>
    <t>ÔNIBUS - MÍNIMO 50 LUGARES</t>
  </si>
  <si>
    <t>MÉDIA DIAS LETIVOS</t>
  </si>
  <si>
    <t>ÔNIBUS - MÍNIMO 43 LUGARES</t>
  </si>
  <si>
    <t>MICRO-ÔNIBUS - MÍNIMO 21 LUGARES</t>
  </si>
  <si>
    <t>ITINERÁRIO 01</t>
  </si>
  <si>
    <t>ITINERÁRIO 02</t>
  </si>
  <si>
    <t>ITINERÁRIO 05</t>
  </si>
  <si>
    <t>ITINERÁRIO 06</t>
  </si>
  <si>
    <t>ITINERÁRIO 07</t>
  </si>
  <si>
    <t>ITINERÁRIO 08</t>
  </si>
  <si>
    <t>ITINERÁRIO 09</t>
  </si>
  <si>
    <t>ITINERÁRIO 10</t>
  </si>
  <si>
    <t>ITINERÁRIO 11</t>
  </si>
  <si>
    <t>ITINERÁRIO 12</t>
  </si>
  <si>
    <t>ITINERÁRIO 13</t>
  </si>
  <si>
    <t>ITINERÁRIO 14</t>
  </si>
  <si>
    <t>ITINERÁRIO 15</t>
  </si>
  <si>
    <t>ITINERÁRIO 16</t>
  </si>
  <si>
    <t>ITINERÁRIO 17</t>
  </si>
  <si>
    <t>ITINERÁRIO 18</t>
  </si>
  <si>
    <t>ITINERÁRIO 19</t>
  </si>
  <si>
    <t>ITINERÁRIO 20</t>
  </si>
  <si>
    <t>ITINERÁRIO 21</t>
  </si>
  <si>
    <t>ITINERÁRIO 22</t>
  </si>
  <si>
    <t>ITINERÁRIO 24</t>
  </si>
  <si>
    <t>ITINERÁRIO 25</t>
  </si>
  <si>
    <t>ÔNIBUS - MÍNIMO 39 LUGARES</t>
  </si>
  <si>
    <t>CUSTO DO KM PARA FINS DE LICITAÇÃO</t>
  </si>
  <si>
    <t>MUNICÍPIO DE JAGUARI - RS</t>
  </si>
  <si>
    <t>TRANSPORTE ESCOLAR - 2011</t>
  </si>
  <si>
    <t>ÔNIBUS - MÍNIMO 30 LUGARES</t>
  </si>
  <si>
    <t>kombi</t>
  </si>
  <si>
    <t>ônibus</t>
  </si>
  <si>
    <t>micro</t>
  </si>
  <si>
    <t>van</t>
  </si>
  <si>
    <t>ITINERÁRIO 01 - 1º DISTRITO (PARA 2011)</t>
  </si>
  <si>
    <t>ITINERÁRIO 02 - 1º DISTRITO (PARA 2011)</t>
  </si>
  <si>
    <t>ITINERÁRIO 05 - 1º DISTRITO (PARA 2011)</t>
  </si>
  <si>
    <t>ITINERÁRIO 06 - 2º DISTRITO (PARA 2011)</t>
  </si>
  <si>
    <t>ITINERÁRIO 07 - 2º DISTRITO (PARA 2011)</t>
  </si>
  <si>
    <t>ITINERÁRIO 08 - 3º DISTRITO (PARA 2011)</t>
  </si>
  <si>
    <t>ITINERÁRIO 09 - 3º DISTRITO (PARA 2011)</t>
  </si>
  <si>
    <t>ITINERÁRIO 10 - 3º DISTRITO (PARA 2011)</t>
  </si>
  <si>
    <t>ITINERÁRIO 11 - 3º DISTRITO (PARA 2011)</t>
  </si>
  <si>
    <t>ITINERÁRIO 12 - 3º DISTRITO (PARA 2011)</t>
  </si>
  <si>
    <t>ITINERÁRIO 13 - 3º DISTRITO (PARA 2011)</t>
  </si>
  <si>
    <t>ITINERÁRIO 14 - 3º DISTRITO (PARA 2011)</t>
  </si>
  <si>
    <t>ITINERÁRIO 15 - 4º DISTRITO (PARA 2011)</t>
  </si>
  <si>
    <t>ITINERÁRIO 16 - 4º DISTRITO (PARA 2011)</t>
  </si>
  <si>
    <t>ITINERÁRIO 17 - 4º DISTRITO (PARA 2011)</t>
  </si>
  <si>
    <t>ITINERÁRIO 18 - 4º DISTRITO (PARA 2011)</t>
  </si>
  <si>
    <t>ITINERÁRIO 19 - 2º DISTRITO (PARA 2011)</t>
  </si>
  <si>
    <t>ITINERÁRIO 20 - 3º DISTRITO (PARA 2011)</t>
  </si>
  <si>
    <t>ITINERÁRIO 21 - 3º DISTRITO (PARA 2011)</t>
  </si>
  <si>
    <t>ITINERÁRIO 22 - 3º DISTRITO (PARA 2011)</t>
  </si>
  <si>
    <t>ITINERÁRIO 24 - 3º DISTRITO (PARA 2011)</t>
  </si>
  <si>
    <t>ITINERÁRIO 25 - 3º DISTRITO (PARA 2011)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</si>
</sst>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  <numFmt numFmtId="174" formatCode="0.000%"/>
    <numFmt numFmtId="175" formatCode="0.0000%"/>
    <numFmt numFmtId="176" formatCode="0.0%"/>
    <numFmt numFmtId="177" formatCode="0.000000"/>
    <numFmt numFmtId="178" formatCode="0.00000"/>
    <numFmt numFmtId="179" formatCode="0.0000"/>
    <numFmt numFmtId="180" formatCode="0.000"/>
    <numFmt numFmtId="181" formatCode="0.0"/>
  </numFmts>
  <fonts count="41">
    <font>
      <sz val="10"/>
      <name val="Arial"/>
      <family val="0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0" fontId="0" fillId="0" borderId="10" xfId="47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76" fontId="0" fillId="0" borderId="10" xfId="47" applyNumberFormat="1" applyFont="1" applyBorder="1" applyAlignment="1">
      <alignment horizontal="center"/>
    </xf>
    <xf numFmtId="9" fontId="0" fillId="0" borderId="10" xfId="47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170" fontId="4" fillId="0" borderId="10" xfId="47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80" fontId="0" fillId="0" borderId="10" xfId="0" applyNumberFormat="1" applyBorder="1" applyAlignment="1">
      <alignment horizontal="center"/>
    </xf>
    <xf numFmtId="170" fontId="0" fillId="0" borderId="0" xfId="0" applyNumberFormat="1" applyAlignment="1">
      <alignment/>
    </xf>
    <xf numFmtId="170" fontId="4" fillId="0" borderId="10" xfId="0" applyNumberFormat="1" applyFont="1" applyBorder="1" applyAlignment="1">
      <alignment/>
    </xf>
    <xf numFmtId="171" fontId="4" fillId="0" borderId="10" xfId="53" applyFont="1" applyBorder="1" applyAlignment="1">
      <alignment/>
    </xf>
    <xf numFmtId="171" fontId="0" fillId="0" borderId="0" xfId="53" applyFont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170" fontId="0" fillId="0" borderId="10" xfId="47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170" fontId="4" fillId="0" borderId="10" xfId="47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0" fillId="0" borderId="15" xfId="47" applyFont="1" applyBorder="1" applyAlignment="1">
      <alignment horizontal="center"/>
    </xf>
    <xf numFmtId="170" fontId="0" fillId="0" borderId="0" xfId="47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1" fontId="4" fillId="0" borderId="15" xfId="53" applyFont="1" applyBorder="1" applyAlignment="1">
      <alignment/>
    </xf>
    <xf numFmtId="171" fontId="4" fillId="0" borderId="19" xfId="53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1">
      <selection activeCell="D33" sqref="D33:F33"/>
    </sheetView>
  </sheetViews>
  <sheetFormatPr defaultColWidth="9.140625" defaultRowHeight="12.75"/>
  <cols>
    <col min="3" max="3" width="11.57421875" style="0" customWidth="1"/>
    <col min="4" max="4" width="9.57421875" style="0" bestFit="1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84</v>
      </c>
      <c r="B1" s="34"/>
      <c r="C1" s="34"/>
      <c r="D1" s="34"/>
      <c r="E1" s="34"/>
      <c r="F1" s="34"/>
      <c r="G1" s="34"/>
      <c r="H1" s="34"/>
    </row>
    <row r="2" spans="1:8" ht="15">
      <c r="A2" s="35"/>
      <c r="B2" s="35"/>
      <c r="C2" s="35"/>
      <c r="D2" s="35"/>
      <c r="E2" s="35"/>
      <c r="F2" s="35"/>
      <c r="G2" s="35"/>
      <c r="H2" s="35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36" t="s">
        <v>33</v>
      </c>
      <c r="E18" s="36"/>
      <c r="F18" s="36"/>
      <c r="G18" s="21"/>
      <c r="H18" s="22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90</v>
      </c>
      <c r="E20" s="1">
        <f>D20*D50</f>
        <v>1800</v>
      </c>
      <c r="F20" s="1">
        <f>12*E20</f>
        <v>21600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3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">
        <f>D20/D22</f>
        <v>30</v>
      </c>
      <c r="E26" s="1">
        <f>D26*D50</f>
        <v>600</v>
      </c>
      <c r="F26" s="1">
        <f>E26*12</f>
        <v>7200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63</v>
      </c>
      <c r="E29" s="6">
        <f>D29*D50</f>
        <v>1260</v>
      </c>
      <c r="F29" s="6">
        <f>E29*12</f>
        <v>15120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6048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8151.675749999999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1109.53364375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2729.452763625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48220.332157375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10" ht="12.75">
      <c r="A42" s="36" t="s">
        <v>18</v>
      </c>
      <c r="B42" s="36"/>
      <c r="C42" s="36"/>
      <c r="D42" s="11"/>
      <c r="E42" s="27">
        <f>E40/F20</f>
        <v>2.2324227850636573</v>
      </c>
      <c r="F42" s="27"/>
      <c r="G42" s="21"/>
      <c r="H42" s="22"/>
      <c r="J42" s="17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4018.3610131145833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55</v>
      </c>
      <c r="E48" s="1">
        <v>0</v>
      </c>
      <c r="F48" s="1">
        <v>0</v>
      </c>
      <c r="G48" s="1">
        <f>D48+E48+F48</f>
        <v>55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55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6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84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2.2324227850636573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6">
    <mergeCell ref="A55:D55"/>
    <mergeCell ref="E12:G12"/>
    <mergeCell ref="E44:F44"/>
    <mergeCell ref="A27:H27"/>
    <mergeCell ref="G28:H28"/>
    <mergeCell ref="G29:H29"/>
    <mergeCell ref="A30:H30"/>
    <mergeCell ref="A17:H17"/>
    <mergeCell ref="G18:H18"/>
    <mergeCell ref="A37:C37"/>
    <mergeCell ref="D33:F33"/>
    <mergeCell ref="D35:F35"/>
    <mergeCell ref="A52:C52"/>
    <mergeCell ref="A53:C53"/>
    <mergeCell ref="A42:C42"/>
    <mergeCell ref="A44:C44"/>
    <mergeCell ref="A47:C48"/>
    <mergeCell ref="E36:F36"/>
    <mergeCell ref="A43:F43"/>
    <mergeCell ref="E13:G13"/>
    <mergeCell ref="E14:G14"/>
    <mergeCell ref="E15:G15"/>
    <mergeCell ref="E16:G16"/>
    <mergeCell ref="A33:C33"/>
    <mergeCell ref="A35:C35"/>
    <mergeCell ref="A32:C32"/>
    <mergeCell ref="E32:F32"/>
    <mergeCell ref="E34:F34"/>
    <mergeCell ref="E22:H22"/>
    <mergeCell ref="A23:C23"/>
    <mergeCell ref="A25:C25"/>
    <mergeCell ref="A26:C26"/>
    <mergeCell ref="A28:C28"/>
    <mergeCell ref="A29:C29"/>
    <mergeCell ref="E23:H23"/>
    <mergeCell ref="A24:H24"/>
    <mergeCell ref="G25:H25"/>
    <mergeCell ref="G26:H26"/>
    <mergeCell ref="A16:C16"/>
    <mergeCell ref="A18:C18"/>
    <mergeCell ref="A22:C22"/>
    <mergeCell ref="A12:C12"/>
    <mergeCell ref="A13:C13"/>
    <mergeCell ref="A14:C14"/>
    <mergeCell ref="A15:C15"/>
    <mergeCell ref="A19:C20"/>
    <mergeCell ref="A21:H21"/>
    <mergeCell ref="D18:F18"/>
    <mergeCell ref="A7:C7"/>
    <mergeCell ref="A8:C8"/>
    <mergeCell ref="A11:C11"/>
    <mergeCell ref="E7:G7"/>
    <mergeCell ref="E8:G8"/>
    <mergeCell ref="E11:G11"/>
    <mergeCell ref="A9:H9"/>
    <mergeCell ref="A10:H10"/>
    <mergeCell ref="E4:G4"/>
    <mergeCell ref="E5:G5"/>
    <mergeCell ref="E6:G6"/>
    <mergeCell ref="A1:H1"/>
    <mergeCell ref="A4:C4"/>
    <mergeCell ref="A5:C5"/>
    <mergeCell ref="A6:C6"/>
    <mergeCell ref="A2:H2"/>
    <mergeCell ref="E3:G3"/>
    <mergeCell ref="A3:C3"/>
    <mergeCell ref="E42:F42"/>
    <mergeCell ref="A34:C34"/>
    <mergeCell ref="A36:C36"/>
    <mergeCell ref="A38:C38"/>
    <mergeCell ref="A39:C39"/>
    <mergeCell ref="D39:F39"/>
    <mergeCell ref="A41:C41"/>
    <mergeCell ref="D41:F41"/>
    <mergeCell ref="D37:F37"/>
    <mergeCell ref="A40:C40"/>
    <mergeCell ref="G41:H41"/>
    <mergeCell ref="G42:H42"/>
    <mergeCell ref="G32:H32"/>
    <mergeCell ref="A31:H31"/>
    <mergeCell ref="G33:H33"/>
    <mergeCell ref="G34:H34"/>
    <mergeCell ref="G36:H36"/>
    <mergeCell ref="G35:H35"/>
    <mergeCell ref="E38:F38"/>
    <mergeCell ref="E40:F40"/>
    <mergeCell ref="A56:H56"/>
    <mergeCell ref="G43:H43"/>
    <mergeCell ref="G44:H44"/>
    <mergeCell ref="A45:H45"/>
    <mergeCell ref="A46:H46"/>
    <mergeCell ref="A49:H49"/>
    <mergeCell ref="E50:H50"/>
    <mergeCell ref="A50:C50"/>
    <mergeCell ref="A51:C51"/>
    <mergeCell ref="F55:H55"/>
    <mergeCell ref="G19:H19"/>
    <mergeCell ref="G20:H20"/>
    <mergeCell ref="E51:H51"/>
    <mergeCell ref="E52:H52"/>
    <mergeCell ref="E53:H53"/>
    <mergeCell ref="A54:H54"/>
    <mergeCell ref="G37:H37"/>
    <mergeCell ref="G38:H38"/>
    <mergeCell ref="G39:H39"/>
    <mergeCell ref="G40:H40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">
      <selection activeCell="G18" sqref="G18:H18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91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45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132</v>
      </c>
      <c r="E20" s="1">
        <f>D20*D50</f>
        <v>2640</v>
      </c>
      <c r="F20" s="1">
        <f>12*E20</f>
        <v>31680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3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44</v>
      </c>
      <c r="E26" s="16">
        <f>D26*D50</f>
        <v>880</v>
      </c>
      <c r="F26" s="16">
        <f>E26*12</f>
        <v>10560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92.4</v>
      </c>
      <c r="E29" s="6">
        <f>D29*D50</f>
        <v>1848</v>
      </c>
      <c r="F29" s="6">
        <f>E29*12</f>
        <v>22176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8870.4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10374.31575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1412.05964375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3473.666723625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61368.112117375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1.9371247511797665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5114.009343114583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25</v>
      </c>
      <c r="E48" s="1">
        <v>25</v>
      </c>
      <c r="F48" s="1">
        <v>0</v>
      </c>
      <c r="G48" s="1">
        <f>D48+E48+F48</f>
        <v>50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25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132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1.9371247511797665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55:D55"/>
    <mergeCell ref="A51:C51"/>
    <mergeCell ref="E51:H51"/>
    <mergeCell ref="A52:C52"/>
    <mergeCell ref="E52:H52"/>
    <mergeCell ref="A53:C53"/>
    <mergeCell ref="E53:H53"/>
    <mergeCell ref="F55:H55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1:H31"/>
    <mergeCell ref="A32:C32"/>
    <mergeCell ref="E32:F32"/>
    <mergeCell ref="G32:H32"/>
    <mergeCell ref="A33:C33"/>
    <mergeCell ref="D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G18" sqref="G18:H18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92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75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128</v>
      </c>
      <c r="E20" s="1">
        <f>D20*D50</f>
        <v>2560</v>
      </c>
      <c r="F20" s="1">
        <f>12*E20</f>
        <v>30720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2.8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45.714285714285715</v>
      </c>
      <c r="E26" s="16">
        <f>D26*D50</f>
        <v>914.2857142857143</v>
      </c>
      <c r="F26" s="16">
        <f>E26*12</f>
        <v>10971.428571428572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96</v>
      </c>
      <c r="E29" s="6">
        <f>D29*D50</f>
        <v>1920</v>
      </c>
      <c r="F29" s="6">
        <f>E29*12</f>
        <v>23040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9216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10646.47575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1449.10364375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3564.7949636249996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62978.044357374994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2.050066548091634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5248.170363114583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15</v>
      </c>
      <c r="E48" s="1">
        <v>39</v>
      </c>
      <c r="F48" s="1">
        <v>0</v>
      </c>
      <c r="G48" s="1">
        <f>D48+E48+F48</f>
        <v>54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39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128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2.050066548091634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55:D55"/>
    <mergeCell ref="A51:C51"/>
    <mergeCell ref="E51:H51"/>
    <mergeCell ref="A52:C52"/>
    <mergeCell ref="E52:H52"/>
    <mergeCell ref="A53:C53"/>
    <mergeCell ref="E53:H53"/>
    <mergeCell ref="F55:H55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1:H31"/>
    <mergeCell ref="A32:C32"/>
    <mergeCell ref="E32:F32"/>
    <mergeCell ref="G32:H32"/>
    <mergeCell ref="A33:C33"/>
    <mergeCell ref="D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D23" sqref="D23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93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45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80.6</v>
      </c>
      <c r="E20" s="1">
        <f>D20*D50</f>
        <v>1612</v>
      </c>
      <c r="F20" s="1">
        <f>12*E20</f>
        <v>19344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3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26.866666666666664</v>
      </c>
      <c r="E26" s="16">
        <f>D26*D50</f>
        <v>537.3333333333333</v>
      </c>
      <c r="F26" s="16">
        <f>E26*12</f>
        <v>6447.999999999999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56.419999999999995</v>
      </c>
      <c r="E29" s="6">
        <f>D29*D50</f>
        <v>1128.3999999999999</v>
      </c>
      <c r="F29" s="6">
        <f>E29*12</f>
        <v>13540.8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5416.32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7654.22775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1041.82544375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2562.890591625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45277.733785375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2.3406603487063173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3773.1444821145833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25</v>
      </c>
      <c r="E48" s="1">
        <v>25</v>
      </c>
      <c r="F48" s="1">
        <v>0</v>
      </c>
      <c r="G48" s="1">
        <f>D48+E48+F48</f>
        <v>50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25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80.6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2.3406603487063173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55:D55"/>
    <mergeCell ref="A51:C51"/>
    <mergeCell ref="E51:H51"/>
    <mergeCell ref="A52:C52"/>
    <mergeCell ref="E52:H52"/>
    <mergeCell ref="A53:C53"/>
    <mergeCell ref="E53:H53"/>
    <mergeCell ref="F55:H55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1:H31"/>
    <mergeCell ref="A32:C32"/>
    <mergeCell ref="E32:F32"/>
    <mergeCell ref="G32:H32"/>
    <mergeCell ref="A33:C33"/>
    <mergeCell ref="D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0">
      <selection activeCell="D23" sqref="D23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94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45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84.7</v>
      </c>
      <c r="E20" s="1">
        <f>D20*D50</f>
        <v>1694</v>
      </c>
      <c r="F20" s="1">
        <f>12*E20</f>
        <v>20328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4.5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18.822222222222223</v>
      </c>
      <c r="E26" s="16">
        <f>D26*D50</f>
        <v>376.44444444444446</v>
      </c>
      <c r="F26" s="16">
        <f>E26*12</f>
        <v>4517.333333333334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39.52666666666667</v>
      </c>
      <c r="E29" s="6">
        <f>D29*D50</f>
        <v>790.5333333333334</v>
      </c>
      <c r="F29" s="6">
        <f>E29*12</f>
        <v>9486.400000000001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3794.560000000001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6377.091750000001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867.9930437500002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2135.262887625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37722.97768137501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1.855715155518251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3143.5814734479172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25</v>
      </c>
      <c r="E48" s="1">
        <v>0</v>
      </c>
      <c r="F48" s="1">
        <v>0</v>
      </c>
      <c r="G48" s="1">
        <f>D48+E48+F48</f>
        <v>25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25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26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58.7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1.855715155518251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55:D55"/>
    <mergeCell ref="A51:C51"/>
    <mergeCell ref="E51:H51"/>
    <mergeCell ref="A52:C52"/>
    <mergeCell ref="E52:H52"/>
    <mergeCell ref="A53:C53"/>
    <mergeCell ref="E53:H53"/>
    <mergeCell ref="F55:H55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1:H31"/>
    <mergeCell ref="A32:C32"/>
    <mergeCell ref="E32:F32"/>
    <mergeCell ref="G32:H32"/>
    <mergeCell ref="A33:C33"/>
    <mergeCell ref="D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G18" sqref="G18:H18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95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45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97.5</v>
      </c>
      <c r="E20" s="1">
        <f>D20*D50</f>
        <v>1950</v>
      </c>
      <c r="F20" s="1">
        <f>12*E20</f>
        <v>23400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4.5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21.666666666666668</v>
      </c>
      <c r="E26" s="16">
        <f>D26*D50</f>
        <v>433.33333333333337</v>
      </c>
      <c r="F26" s="16">
        <f>E26*12</f>
        <v>5200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45.50000000000001</v>
      </c>
      <c r="E29" s="6">
        <f>D29*D50</f>
        <v>910.0000000000001</v>
      </c>
      <c r="F29" s="6">
        <f>E29*12</f>
        <v>10920.000000000002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4368.000000000001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6828.675750000001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929.4586437500001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2286.468263625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40394.272657375004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1.7262509682638891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3366.189388114584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21</v>
      </c>
      <c r="E48" s="1">
        <v>0</v>
      </c>
      <c r="F48" s="1">
        <v>0</v>
      </c>
      <c r="G48" s="1">
        <f>D48+E48+F48</f>
        <v>21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25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24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73.5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1.7262509682638891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55:D55"/>
    <mergeCell ref="A51:C51"/>
    <mergeCell ref="E51:H51"/>
    <mergeCell ref="A52:C52"/>
    <mergeCell ref="E52:H52"/>
    <mergeCell ref="A53:C53"/>
    <mergeCell ref="E53:H53"/>
    <mergeCell ref="F55:H55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1:H31"/>
    <mergeCell ref="A32:C32"/>
    <mergeCell ref="E32:F32"/>
    <mergeCell ref="G32:H32"/>
    <mergeCell ref="A33:C33"/>
    <mergeCell ref="D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J31" sqref="J31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96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79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77.1</v>
      </c>
      <c r="E20" s="1">
        <f>D20*D50</f>
        <v>1542</v>
      </c>
      <c r="F20" s="1">
        <f>12*E20</f>
        <v>18504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2.6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29.65384615384615</v>
      </c>
      <c r="E26" s="16">
        <f>D26*D50</f>
        <v>593.076923076923</v>
      </c>
      <c r="F26" s="16">
        <f>E26*12</f>
        <v>7116.923076923076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62.273076923076914</v>
      </c>
      <c r="E29" s="6">
        <f>D29*D50</f>
        <v>1245.4615384615383</v>
      </c>
      <c r="F29" s="6">
        <f>E29*12</f>
        <v>14945.538461538461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5978.215384615385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8096.720365384616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1102.0536052884615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2711.051869009615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47895.249685836534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2.588372767284724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3991.2708071530446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30</v>
      </c>
      <c r="E48" s="1">
        <v>25</v>
      </c>
      <c r="F48" s="1">
        <v>0</v>
      </c>
      <c r="G48" s="1">
        <f>D48+E48+F48</f>
        <v>55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30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77.1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2.588372767284724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1:H1"/>
    <mergeCell ref="A2:H2"/>
    <mergeCell ref="A3:C3"/>
    <mergeCell ref="E3:G3"/>
    <mergeCell ref="A4:C4"/>
    <mergeCell ref="E4:G4"/>
    <mergeCell ref="A5:C5"/>
    <mergeCell ref="E5:G5"/>
    <mergeCell ref="A6:C6"/>
    <mergeCell ref="E6:G6"/>
    <mergeCell ref="A7:C7"/>
    <mergeCell ref="E7:G7"/>
    <mergeCell ref="A8:C8"/>
    <mergeCell ref="E8:G8"/>
    <mergeCell ref="A9:H9"/>
    <mergeCell ref="A10:H10"/>
    <mergeCell ref="A11:C11"/>
    <mergeCell ref="E11:G11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H17"/>
    <mergeCell ref="A18:C18"/>
    <mergeCell ref="G18:H18"/>
    <mergeCell ref="A19:C20"/>
    <mergeCell ref="G19:H19"/>
    <mergeCell ref="G20:H20"/>
    <mergeCell ref="A21:H21"/>
    <mergeCell ref="A22:C22"/>
    <mergeCell ref="E22:H22"/>
    <mergeCell ref="A23:C23"/>
    <mergeCell ref="E23:H23"/>
    <mergeCell ref="A24:H24"/>
    <mergeCell ref="A25:C25"/>
    <mergeCell ref="G25:H25"/>
    <mergeCell ref="A26:C26"/>
    <mergeCell ref="G26:H26"/>
    <mergeCell ref="A27:H27"/>
    <mergeCell ref="A28:C28"/>
    <mergeCell ref="G28:H28"/>
    <mergeCell ref="A29:C29"/>
    <mergeCell ref="G29:H29"/>
    <mergeCell ref="A30:H30"/>
    <mergeCell ref="A31:H31"/>
    <mergeCell ref="A32:C32"/>
    <mergeCell ref="E32:F32"/>
    <mergeCell ref="G32:H32"/>
    <mergeCell ref="A33:C33"/>
    <mergeCell ref="D33:F33"/>
    <mergeCell ref="G33:H33"/>
    <mergeCell ref="A34:C34"/>
    <mergeCell ref="E34:F34"/>
    <mergeCell ref="G34:H34"/>
    <mergeCell ref="A35:C35"/>
    <mergeCell ref="D35:F35"/>
    <mergeCell ref="G35:H35"/>
    <mergeCell ref="A36:C36"/>
    <mergeCell ref="E36:F36"/>
    <mergeCell ref="G36:H36"/>
    <mergeCell ref="A37:C37"/>
    <mergeCell ref="D37:F37"/>
    <mergeCell ref="G37:H37"/>
    <mergeCell ref="A38:C38"/>
    <mergeCell ref="E38:F38"/>
    <mergeCell ref="G38:H38"/>
    <mergeCell ref="A39:C39"/>
    <mergeCell ref="D39:F39"/>
    <mergeCell ref="G39:H39"/>
    <mergeCell ref="A40:C40"/>
    <mergeCell ref="E40:F40"/>
    <mergeCell ref="G40:H40"/>
    <mergeCell ref="A41:C41"/>
    <mergeCell ref="D41:F41"/>
    <mergeCell ref="G41:H41"/>
    <mergeCell ref="A42:C42"/>
    <mergeCell ref="E42:F42"/>
    <mergeCell ref="G42:H42"/>
    <mergeCell ref="A43:F43"/>
    <mergeCell ref="G43:H43"/>
    <mergeCell ref="A44:C44"/>
    <mergeCell ref="E44:F44"/>
    <mergeCell ref="G44:H44"/>
    <mergeCell ref="A45:H45"/>
    <mergeCell ref="A46:H46"/>
    <mergeCell ref="A47:C48"/>
    <mergeCell ref="A49:H49"/>
    <mergeCell ref="A50:C50"/>
    <mergeCell ref="E50:H50"/>
    <mergeCell ref="A54:H54"/>
    <mergeCell ref="A55:D55"/>
    <mergeCell ref="A56:H56"/>
    <mergeCell ref="F55:H55"/>
    <mergeCell ref="A51:C51"/>
    <mergeCell ref="E51:H51"/>
    <mergeCell ref="A52:C52"/>
    <mergeCell ref="E52:H52"/>
    <mergeCell ref="A53:C53"/>
    <mergeCell ref="E53:H53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D23" sqref="D23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97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45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102.4</v>
      </c>
      <c r="E20" s="1">
        <f>D20*D50</f>
        <v>2048</v>
      </c>
      <c r="F20" s="1">
        <f>12*E20</f>
        <v>24576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3.7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27.675675675675677</v>
      </c>
      <c r="E26" s="16">
        <f>D26*D50</f>
        <v>553.5135135135135</v>
      </c>
      <c r="F26" s="16">
        <f>E26*12</f>
        <v>6642.1621621621625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58.11891891891892</v>
      </c>
      <c r="E29" s="6">
        <f>D29*D50</f>
        <v>1162.3783783783783</v>
      </c>
      <c r="F29" s="6">
        <f>E29*12</f>
        <v>13948.54054054054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5579.4162162162165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7782.666020270271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1059.3073194256756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2605.8960057871623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46037.496102239864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1.8732705119726507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3836.4580085199887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23</v>
      </c>
      <c r="E48" s="1">
        <v>25</v>
      </c>
      <c r="F48" s="1">
        <v>0</v>
      </c>
      <c r="G48" s="1">
        <f>D48+E48+F48</f>
        <v>48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25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102.4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1.8732705119726507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0">
    <mergeCell ref="A54:H54"/>
    <mergeCell ref="A56:H56"/>
    <mergeCell ref="A33:F33"/>
    <mergeCell ref="A35:F35"/>
    <mergeCell ref="A37:F37"/>
    <mergeCell ref="A39:F39"/>
    <mergeCell ref="A41:F41"/>
    <mergeCell ref="A55:D55"/>
    <mergeCell ref="A51:C51"/>
    <mergeCell ref="E51:H51"/>
    <mergeCell ref="A52:C52"/>
    <mergeCell ref="E52:H52"/>
    <mergeCell ref="A53:C53"/>
    <mergeCell ref="E53:H53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G41:H41"/>
    <mergeCell ref="A38:C38"/>
    <mergeCell ref="E38:F38"/>
    <mergeCell ref="G38:H38"/>
    <mergeCell ref="G39:H39"/>
    <mergeCell ref="A36:C36"/>
    <mergeCell ref="E36:F36"/>
    <mergeCell ref="G36:H36"/>
    <mergeCell ref="G37:H37"/>
    <mergeCell ref="A34:C34"/>
    <mergeCell ref="E34:F34"/>
    <mergeCell ref="G34:H34"/>
    <mergeCell ref="G35:H35"/>
    <mergeCell ref="A31:H31"/>
    <mergeCell ref="A32:C32"/>
    <mergeCell ref="E32:F32"/>
    <mergeCell ref="G32:H32"/>
    <mergeCell ref="G33:H33"/>
    <mergeCell ref="A27:H27"/>
    <mergeCell ref="A28:C28"/>
    <mergeCell ref="G28:H28"/>
    <mergeCell ref="A29:C29"/>
    <mergeCell ref="G29:H29"/>
    <mergeCell ref="A22:C22"/>
    <mergeCell ref="E22:H22"/>
    <mergeCell ref="A30:H30"/>
    <mergeCell ref="A23:C23"/>
    <mergeCell ref="E23:H23"/>
    <mergeCell ref="A24:H24"/>
    <mergeCell ref="A25:C25"/>
    <mergeCell ref="G25:H25"/>
    <mergeCell ref="A26:C26"/>
    <mergeCell ref="G26:H26"/>
    <mergeCell ref="A17:H17"/>
    <mergeCell ref="A18:C18"/>
    <mergeCell ref="A19:C20"/>
    <mergeCell ref="G19:H19"/>
    <mergeCell ref="G20:H20"/>
    <mergeCell ref="A21:H21"/>
    <mergeCell ref="G18:H18"/>
    <mergeCell ref="A14:C14"/>
    <mergeCell ref="E14:G14"/>
    <mergeCell ref="A15:C15"/>
    <mergeCell ref="E15:G15"/>
    <mergeCell ref="A16:C16"/>
    <mergeCell ref="E16:G16"/>
    <mergeCell ref="A10:H10"/>
    <mergeCell ref="A11:C11"/>
    <mergeCell ref="E11:G11"/>
    <mergeCell ref="A12:C12"/>
    <mergeCell ref="E12:G12"/>
    <mergeCell ref="A13:C13"/>
    <mergeCell ref="E13:G13"/>
    <mergeCell ref="E6:G6"/>
    <mergeCell ref="A7:C7"/>
    <mergeCell ref="E7:G7"/>
    <mergeCell ref="A8:C8"/>
    <mergeCell ref="E8:G8"/>
    <mergeCell ref="A9:H9"/>
    <mergeCell ref="F55:H55"/>
    <mergeCell ref="A1:H1"/>
    <mergeCell ref="A2:H2"/>
    <mergeCell ref="A3:C3"/>
    <mergeCell ref="E3:G3"/>
    <mergeCell ref="A4:C4"/>
    <mergeCell ref="E4:G4"/>
    <mergeCell ref="A5:C5"/>
    <mergeCell ref="E5:G5"/>
    <mergeCell ref="A6:C6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9">
      <selection activeCell="D23" sqref="D23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98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47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69.8</v>
      </c>
      <c r="E20" s="1">
        <f>D20*D50</f>
        <v>1396</v>
      </c>
      <c r="F20" s="1">
        <f>12*E20</f>
        <v>16752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3.7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18.864864864864863</v>
      </c>
      <c r="E26" s="16">
        <f>D26*D50</f>
        <v>377.2972972972973</v>
      </c>
      <c r="F26" s="16">
        <f>E26*12</f>
        <v>4527.5675675675675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39.616216216216216</v>
      </c>
      <c r="E29" s="6">
        <f>D29*D50</f>
        <v>792.3243243243244</v>
      </c>
      <c r="F29" s="6">
        <f>E29*12</f>
        <v>9507.891891891893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3803.1567567567577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6383.861695945947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868.9145086148651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2137.529691192568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37763.02454440203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2.254239765066979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3146.9187120335027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15</v>
      </c>
      <c r="E48" s="1">
        <v>20</v>
      </c>
      <c r="F48" s="1">
        <v>0</v>
      </c>
      <c r="G48" s="1">
        <f>D48+E48+F48</f>
        <v>35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20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69.8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2.254239765066979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0">
    <mergeCell ref="A56:H56"/>
    <mergeCell ref="A55:D55"/>
    <mergeCell ref="A52:C52"/>
    <mergeCell ref="E52:H52"/>
    <mergeCell ref="A53:C53"/>
    <mergeCell ref="E53:H53"/>
    <mergeCell ref="A54:H54"/>
    <mergeCell ref="F55:H55"/>
    <mergeCell ref="A46:H46"/>
    <mergeCell ref="A47:C48"/>
    <mergeCell ref="A49:H49"/>
    <mergeCell ref="A50:C50"/>
    <mergeCell ref="E50:H50"/>
    <mergeCell ref="A51:C51"/>
    <mergeCell ref="E51:H51"/>
    <mergeCell ref="A43:F43"/>
    <mergeCell ref="G43:H43"/>
    <mergeCell ref="A44:C44"/>
    <mergeCell ref="E44:F44"/>
    <mergeCell ref="G44:H44"/>
    <mergeCell ref="A45:H45"/>
    <mergeCell ref="A40:C40"/>
    <mergeCell ref="E40:F40"/>
    <mergeCell ref="G40:H40"/>
    <mergeCell ref="A41:F41"/>
    <mergeCell ref="G41:H41"/>
    <mergeCell ref="A42:C42"/>
    <mergeCell ref="E42:F42"/>
    <mergeCell ref="G42:H42"/>
    <mergeCell ref="A37:F37"/>
    <mergeCell ref="G37:H37"/>
    <mergeCell ref="A38:C38"/>
    <mergeCell ref="E38:F38"/>
    <mergeCell ref="G38:H38"/>
    <mergeCell ref="A39:F39"/>
    <mergeCell ref="G39:H39"/>
    <mergeCell ref="A34:C34"/>
    <mergeCell ref="E34:F34"/>
    <mergeCell ref="G34:H34"/>
    <mergeCell ref="A35:F35"/>
    <mergeCell ref="G35:H35"/>
    <mergeCell ref="A36:C36"/>
    <mergeCell ref="E36:F36"/>
    <mergeCell ref="G36:H36"/>
    <mergeCell ref="A31:H31"/>
    <mergeCell ref="A32:C32"/>
    <mergeCell ref="E32:F32"/>
    <mergeCell ref="G32:H32"/>
    <mergeCell ref="A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A33" sqref="A33:F33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99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40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92.8</v>
      </c>
      <c r="E20" s="1">
        <f>D20*D50</f>
        <v>1856</v>
      </c>
      <c r="F20" s="1">
        <f>12*E20</f>
        <v>22272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4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23.2</v>
      </c>
      <c r="E26" s="16">
        <f>D26*D50</f>
        <v>464</v>
      </c>
      <c r="F26" s="16">
        <f>E26*12</f>
        <v>5568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48.72</v>
      </c>
      <c r="E29" s="6">
        <f>D29*D50</f>
        <v>974.4</v>
      </c>
      <c r="F29" s="6">
        <f>E29*12</f>
        <v>11692.8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4677.12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7072.107749999999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962.59244375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2367.977411625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41834.267605375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1.8783345727988054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3486.188967114583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11</v>
      </c>
      <c r="E48" s="1">
        <v>12</v>
      </c>
      <c r="F48" s="1">
        <v>0</v>
      </c>
      <c r="G48" s="1">
        <f>D48+E48+F48</f>
        <v>23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12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92.8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1.8783345727988054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0">
    <mergeCell ref="A56:H56"/>
    <mergeCell ref="A55:D55"/>
    <mergeCell ref="A52:C52"/>
    <mergeCell ref="E52:H52"/>
    <mergeCell ref="A53:C53"/>
    <mergeCell ref="E53:H53"/>
    <mergeCell ref="A54:H54"/>
    <mergeCell ref="F55:H55"/>
    <mergeCell ref="A46:H46"/>
    <mergeCell ref="A47:C48"/>
    <mergeCell ref="A49:H49"/>
    <mergeCell ref="A50:C50"/>
    <mergeCell ref="E50:H50"/>
    <mergeCell ref="A51:C51"/>
    <mergeCell ref="E51:H51"/>
    <mergeCell ref="A43:F43"/>
    <mergeCell ref="G43:H43"/>
    <mergeCell ref="A44:C44"/>
    <mergeCell ref="E44:F44"/>
    <mergeCell ref="G44:H44"/>
    <mergeCell ref="A45:H45"/>
    <mergeCell ref="A40:C40"/>
    <mergeCell ref="E40:F40"/>
    <mergeCell ref="G40:H40"/>
    <mergeCell ref="A41:F41"/>
    <mergeCell ref="G41:H41"/>
    <mergeCell ref="A42:C42"/>
    <mergeCell ref="E42:F42"/>
    <mergeCell ref="G42:H42"/>
    <mergeCell ref="A37:F37"/>
    <mergeCell ref="G37:H37"/>
    <mergeCell ref="A38:C38"/>
    <mergeCell ref="E38:F38"/>
    <mergeCell ref="G38:H38"/>
    <mergeCell ref="A39:F39"/>
    <mergeCell ref="G39:H39"/>
    <mergeCell ref="A34:C34"/>
    <mergeCell ref="E34:F34"/>
    <mergeCell ref="G34:H34"/>
    <mergeCell ref="A35:F35"/>
    <mergeCell ref="G35:H35"/>
    <mergeCell ref="A36:C36"/>
    <mergeCell ref="E36:F36"/>
    <mergeCell ref="G36:H36"/>
    <mergeCell ref="A31:H31"/>
    <mergeCell ref="A32:C32"/>
    <mergeCell ref="E32:F32"/>
    <mergeCell ref="G32:H32"/>
    <mergeCell ref="A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A33" sqref="A33:F33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99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41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92.8</v>
      </c>
      <c r="E20" s="1">
        <f>D20*D50</f>
        <v>1856</v>
      </c>
      <c r="F20" s="1">
        <f>12*E20</f>
        <v>22272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7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2.8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13.257142857142856</v>
      </c>
      <c r="E26" s="16">
        <f>D26*D50</f>
        <v>265.1428571428571</v>
      </c>
      <c r="F26" s="16">
        <f>E26*12</f>
        <v>3181.7142857142853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37.12</v>
      </c>
      <c r="E29" s="6">
        <f>D29*D50</f>
        <v>742.4</v>
      </c>
      <c r="F29" s="6">
        <f>E29*12</f>
        <v>8908.8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3563.52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6195.14775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843.2284437500001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2074.341971625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36646.708165375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1.6454161352988057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3053.892347114583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11</v>
      </c>
      <c r="E48" s="1">
        <v>12</v>
      </c>
      <c r="F48" s="1">
        <v>0</v>
      </c>
      <c r="G48" s="1">
        <f>D48+E48+F48</f>
        <v>23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12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92.8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1.6454161352988057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0">
    <mergeCell ref="A56:H56"/>
    <mergeCell ref="A55:D55"/>
    <mergeCell ref="A52:C52"/>
    <mergeCell ref="E52:H52"/>
    <mergeCell ref="A53:C53"/>
    <mergeCell ref="E53:H53"/>
    <mergeCell ref="A54:H54"/>
    <mergeCell ref="F55:H55"/>
    <mergeCell ref="A46:H46"/>
    <mergeCell ref="A47:C48"/>
    <mergeCell ref="A49:H49"/>
    <mergeCell ref="A50:C50"/>
    <mergeCell ref="E50:H50"/>
    <mergeCell ref="A51:C51"/>
    <mergeCell ref="E51:H51"/>
    <mergeCell ref="A43:F43"/>
    <mergeCell ref="G43:H43"/>
    <mergeCell ref="A44:C44"/>
    <mergeCell ref="E44:F44"/>
    <mergeCell ref="G44:H44"/>
    <mergeCell ref="A45:H45"/>
    <mergeCell ref="A40:C40"/>
    <mergeCell ref="E40:F40"/>
    <mergeCell ref="G40:H40"/>
    <mergeCell ref="A41:F41"/>
    <mergeCell ref="G41:H41"/>
    <mergeCell ref="A42:C42"/>
    <mergeCell ref="E42:F42"/>
    <mergeCell ref="G42:H42"/>
    <mergeCell ref="A37:F37"/>
    <mergeCell ref="G37:H37"/>
    <mergeCell ref="A38:C38"/>
    <mergeCell ref="E38:F38"/>
    <mergeCell ref="G38:H38"/>
    <mergeCell ref="A39:F39"/>
    <mergeCell ref="G39:H39"/>
    <mergeCell ref="A34:C34"/>
    <mergeCell ref="E34:F34"/>
    <mergeCell ref="G34:H34"/>
    <mergeCell ref="A35:F35"/>
    <mergeCell ref="G35:H35"/>
    <mergeCell ref="A36:C36"/>
    <mergeCell ref="E36:F36"/>
    <mergeCell ref="G36:H36"/>
    <mergeCell ref="A31:H31"/>
    <mergeCell ref="A32:C32"/>
    <mergeCell ref="E32:F32"/>
    <mergeCell ref="G32:H32"/>
    <mergeCell ref="A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G18" sqref="G18:H18"/>
    </sheetView>
  </sheetViews>
  <sheetFormatPr defaultColWidth="9.140625" defaultRowHeight="12.75"/>
  <cols>
    <col min="3" max="3" width="11.57421875" style="0" customWidth="1"/>
    <col min="4" max="4" width="9.57421875" style="0" bestFit="1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85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39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113.7</v>
      </c>
      <c r="E20" s="1">
        <f>D20*D50</f>
        <v>2274</v>
      </c>
      <c r="F20" s="1">
        <f>12*E20</f>
        <v>27288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4.5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25.266666666666666</v>
      </c>
      <c r="E26" s="16">
        <f>D26*D50</f>
        <v>505.3333333333333</v>
      </c>
      <c r="F26" s="1">
        <f>E26*12</f>
        <v>6064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53.06</v>
      </c>
      <c r="E29" s="6">
        <f>D29*D50</f>
        <v>1061.2</v>
      </c>
      <c r="F29" s="6">
        <f>E29*12</f>
        <v>12734.400000000001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5093.760000000001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7400.21175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1007.2510437500001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2477.8375676250002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43775.130361375006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1.6041897669809075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3647.927530114584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30</v>
      </c>
      <c r="E48" s="1">
        <v>25</v>
      </c>
      <c r="F48" s="1">
        <v>0</v>
      </c>
      <c r="G48" s="1">
        <f>D48+E48+F48</f>
        <v>55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25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26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87.7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1.6041897669809075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43:F43"/>
    <mergeCell ref="A55:D55"/>
    <mergeCell ref="A51:C51"/>
    <mergeCell ref="E51:H51"/>
    <mergeCell ref="A52:C52"/>
    <mergeCell ref="E52:H52"/>
    <mergeCell ref="A53:C53"/>
    <mergeCell ref="E53:H53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0:H30"/>
    <mergeCell ref="A31:H31"/>
    <mergeCell ref="A32:C32"/>
    <mergeCell ref="E32:F32"/>
    <mergeCell ref="G32:H32"/>
    <mergeCell ref="A33:C33"/>
    <mergeCell ref="D33:F33"/>
    <mergeCell ref="G33:H33"/>
    <mergeCell ref="A26:C26"/>
    <mergeCell ref="G26:H26"/>
    <mergeCell ref="A27:H27"/>
    <mergeCell ref="A28:C28"/>
    <mergeCell ref="G28:H28"/>
    <mergeCell ref="A29:C29"/>
    <mergeCell ref="G29:H29"/>
    <mergeCell ref="A22:C22"/>
    <mergeCell ref="E22:H22"/>
    <mergeCell ref="A23:C23"/>
    <mergeCell ref="E23:H23"/>
    <mergeCell ref="A24:H24"/>
    <mergeCell ref="A25:C25"/>
    <mergeCell ref="G25:H25"/>
    <mergeCell ref="A17:H17"/>
    <mergeCell ref="A18:C18"/>
    <mergeCell ref="A19:C20"/>
    <mergeCell ref="G19:H19"/>
    <mergeCell ref="G20:H20"/>
    <mergeCell ref="A21:H21"/>
    <mergeCell ref="G18:H18"/>
    <mergeCell ref="A14:C14"/>
    <mergeCell ref="E14:G14"/>
    <mergeCell ref="A15:C15"/>
    <mergeCell ref="E15:G15"/>
    <mergeCell ref="A16:C16"/>
    <mergeCell ref="E16:G16"/>
    <mergeCell ref="A10:H10"/>
    <mergeCell ref="A11:C11"/>
    <mergeCell ref="E11:G11"/>
    <mergeCell ref="A12:C12"/>
    <mergeCell ref="E12:G12"/>
    <mergeCell ref="A13:C13"/>
    <mergeCell ref="E13:G13"/>
    <mergeCell ref="E6:G6"/>
    <mergeCell ref="A7:C7"/>
    <mergeCell ref="E7:G7"/>
    <mergeCell ref="A8:C8"/>
    <mergeCell ref="E8:G8"/>
    <mergeCell ref="A9:H9"/>
    <mergeCell ref="F55:H55"/>
    <mergeCell ref="A1:H1"/>
    <mergeCell ref="A2:H2"/>
    <mergeCell ref="A3:C3"/>
    <mergeCell ref="E3:G3"/>
    <mergeCell ref="A4:C4"/>
    <mergeCell ref="E4:G4"/>
    <mergeCell ref="A5:C5"/>
    <mergeCell ref="E5:G5"/>
    <mergeCell ref="A6:C6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0">
      <selection activeCell="A33" sqref="A33:F33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100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48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76.2</v>
      </c>
      <c r="E20" s="1">
        <f>D20*D50</f>
        <v>1524</v>
      </c>
      <c r="F20" s="1">
        <f>12*E20</f>
        <v>18288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3.9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19.53846153846154</v>
      </c>
      <c r="E26" s="16">
        <f>D26*D50</f>
        <v>390.76923076923083</v>
      </c>
      <c r="F26" s="16">
        <f>E26*12</f>
        <v>4689.2307692307695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41.03076923076924</v>
      </c>
      <c r="E29" s="6">
        <f>D29*D50</f>
        <v>820.6153846153848</v>
      </c>
      <c r="F29" s="6">
        <f>E29*12</f>
        <v>9847.384615384617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3938.953846153847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6490.801903846154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883.4702591346155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2173.336837471154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38395.61746199039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2.09949789271601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3199.634788499199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15</v>
      </c>
      <c r="E48" s="1">
        <v>0</v>
      </c>
      <c r="F48" s="1">
        <v>0</v>
      </c>
      <c r="G48" s="1">
        <f>D48+E48+F48</f>
        <v>15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15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4.2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72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2.09949789271601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0">
    <mergeCell ref="A56:H56"/>
    <mergeCell ref="A55:D55"/>
    <mergeCell ref="A52:C52"/>
    <mergeCell ref="E52:H52"/>
    <mergeCell ref="A53:C53"/>
    <mergeCell ref="E53:H53"/>
    <mergeCell ref="A54:H54"/>
    <mergeCell ref="F55:H55"/>
    <mergeCell ref="A46:H46"/>
    <mergeCell ref="A47:C48"/>
    <mergeCell ref="A49:H49"/>
    <mergeCell ref="A50:C50"/>
    <mergeCell ref="E50:H50"/>
    <mergeCell ref="A51:C51"/>
    <mergeCell ref="E51:H51"/>
    <mergeCell ref="A43:F43"/>
    <mergeCell ref="G43:H43"/>
    <mergeCell ref="A44:C44"/>
    <mergeCell ref="E44:F44"/>
    <mergeCell ref="G44:H44"/>
    <mergeCell ref="A45:H45"/>
    <mergeCell ref="A40:C40"/>
    <mergeCell ref="E40:F40"/>
    <mergeCell ref="G40:H40"/>
    <mergeCell ref="A41:F41"/>
    <mergeCell ref="G41:H41"/>
    <mergeCell ref="A42:C42"/>
    <mergeCell ref="E42:F42"/>
    <mergeCell ref="G42:H42"/>
    <mergeCell ref="A37:F37"/>
    <mergeCell ref="G37:H37"/>
    <mergeCell ref="A38:C38"/>
    <mergeCell ref="E38:F38"/>
    <mergeCell ref="G38:H38"/>
    <mergeCell ref="A39:F39"/>
    <mergeCell ref="G39:H39"/>
    <mergeCell ref="A34:C34"/>
    <mergeCell ref="E34:F34"/>
    <mergeCell ref="G34:H34"/>
    <mergeCell ref="A35:F35"/>
    <mergeCell ref="G35:H35"/>
    <mergeCell ref="A36:C36"/>
    <mergeCell ref="E36:F36"/>
    <mergeCell ref="G36:H36"/>
    <mergeCell ref="A31:H31"/>
    <mergeCell ref="A32:C32"/>
    <mergeCell ref="E32:F32"/>
    <mergeCell ref="G32:H32"/>
    <mergeCell ref="A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9">
      <selection activeCell="A33" sqref="A33:F33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101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49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78.4</v>
      </c>
      <c r="E20" s="1">
        <f>D20*D50</f>
        <v>1568</v>
      </c>
      <c r="F20" s="1">
        <f>12*E20</f>
        <v>18816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3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26.133333333333336</v>
      </c>
      <c r="E26" s="16">
        <f>D26*D50</f>
        <v>522.6666666666667</v>
      </c>
      <c r="F26" s="16">
        <f>E26*12</f>
        <v>6272.000000000001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54.88000000000001</v>
      </c>
      <c r="E29" s="6">
        <f>D29*D50</f>
        <v>1097.6000000000001</v>
      </c>
      <c r="F29" s="6">
        <f>E29*12</f>
        <v>13171.2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5268.4800000000005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7537.80375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1025.97884375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2523.907955625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44589.040549375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2.3697406754557293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3715.7533791145834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0</v>
      </c>
      <c r="E48" s="1">
        <v>50</v>
      </c>
      <c r="F48" s="1">
        <v>0</v>
      </c>
      <c r="G48" s="1">
        <f>D48+E48+F48</f>
        <v>50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50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6.4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72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2.3697406754557293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0">
    <mergeCell ref="A56:H56"/>
    <mergeCell ref="A55:D55"/>
    <mergeCell ref="A52:C52"/>
    <mergeCell ref="E52:H52"/>
    <mergeCell ref="A53:C53"/>
    <mergeCell ref="E53:H53"/>
    <mergeCell ref="A54:H54"/>
    <mergeCell ref="F55:H55"/>
    <mergeCell ref="A46:H46"/>
    <mergeCell ref="A47:C48"/>
    <mergeCell ref="A49:H49"/>
    <mergeCell ref="A50:C50"/>
    <mergeCell ref="E50:H50"/>
    <mergeCell ref="A51:C51"/>
    <mergeCell ref="E51:H51"/>
    <mergeCell ref="A43:F43"/>
    <mergeCell ref="G43:H43"/>
    <mergeCell ref="A44:C44"/>
    <mergeCell ref="E44:F44"/>
    <mergeCell ref="G44:H44"/>
    <mergeCell ref="A45:H45"/>
    <mergeCell ref="A40:C40"/>
    <mergeCell ref="E40:F40"/>
    <mergeCell ref="G40:H40"/>
    <mergeCell ref="A41:F41"/>
    <mergeCell ref="G41:H41"/>
    <mergeCell ref="A42:C42"/>
    <mergeCell ref="E42:F42"/>
    <mergeCell ref="G42:H42"/>
    <mergeCell ref="A37:F37"/>
    <mergeCell ref="G37:H37"/>
    <mergeCell ref="A38:C38"/>
    <mergeCell ref="E38:F38"/>
    <mergeCell ref="G38:H38"/>
    <mergeCell ref="A39:F39"/>
    <mergeCell ref="G39:H39"/>
    <mergeCell ref="A34:C34"/>
    <mergeCell ref="E34:F34"/>
    <mergeCell ref="G34:H34"/>
    <mergeCell ref="A35:F35"/>
    <mergeCell ref="G35:H35"/>
    <mergeCell ref="A36:C36"/>
    <mergeCell ref="E36:F36"/>
    <mergeCell ref="G36:H36"/>
    <mergeCell ref="A31:H31"/>
    <mergeCell ref="A32:C32"/>
    <mergeCell ref="E32:F32"/>
    <mergeCell ref="G32:H32"/>
    <mergeCell ref="A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A33" sqref="A33:F33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102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46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124.6</v>
      </c>
      <c r="E20" s="1">
        <f>D20*D50</f>
        <v>2492</v>
      </c>
      <c r="F20" s="1">
        <f>12*E20</f>
        <v>29904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3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41.53333333333333</v>
      </c>
      <c r="E26" s="16">
        <f>D26*D50</f>
        <v>830.6666666666666</v>
      </c>
      <c r="F26" s="16">
        <f>E26*12</f>
        <v>9968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87.22</v>
      </c>
      <c r="E29" s="6">
        <f>D29*D50</f>
        <v>1744.4</v>
      </c>
      <c r="F29" s="6">
        <f>E29*12</f>
        <v>20932.800000000003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8373.12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9982.707750000001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1358.7574437500002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3342.543311625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59051.598505375005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1.9747056750058523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4920.966542114584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40</v>
      </c>
      <c r="E48" s="1">
        <v>18</v>
      </c>
      <c r="F48" s="1">
        <v>0</v>
      </c>
      <c r="G48" s="1">
        <f>D48+E48+F48</f>
        <v>58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50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40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6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118.6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1.9747056750058523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0">
    <mergeCell ref="A56:H56"/>
    <mergeCell ref="A55:D55"/>
    <mergeCell ref="A52:C52"/>
    <mergeCell ref="E52:H52"/>
    <mergeCell ref="A53:C53"/>
    <mergeCell ref="E53:H53"/>
    <mergeCell ref="A54:H54"/>
    <mergeCell ref="F55:H55"/>
    <mergeCell ref="A46:H46"/>
    <mergeCell ref="A47:C48"/>
    <mergeCell ref="A49:H49"/>
    <mergeCell ref="A50:C50"/>
    <mergeCell ref="E50:H50"/>
    <mergeCell ref="A51:C51"/>
    <mergeCell ref="E51:H51"/>
    <mergeCell ref="A43:F43"/>
    <mergeCell ref="G43:H43"/>
    <mergeCell ref="A44:C44"/>
    <mergeCell ref="E44:F44"/>
    <mergeCell ref="G44:H44"/>
    <mergeCell ref="A45:H45"/>
    <mergeCell ref="A40:C40"/>
    <mergeCell ref="E40:F40"/>
    <mergeCell ref="G40:H40"/>
    <mergeCell ref="A41:F41"/>
    <mergeCell ref="G41:H41"/>
    <mergeCell ref="A42:C42"/>
    <mergeCell ref="E42:F42"/>
    <mergeCell ref="G42:H42"/>
    <mergeCell ref="A37:F37"/>
    <mergeCell ref="G37:H37"/>
    <mergeCell ref="A38:C38"/>
    <mergeCell ref="E38:F38"/>
    <mergeCell ref="G38:H38"/>
    <mergeCell ref="A39:F39"/>
    <mergeCell ref="G39:H39"/>
    <mergeCell ref="A34:C34"/>
    <mergeCell ref="E34:F34"/>
    <mergeCell ref="G34:H34"/>
    <mergeCell ref="A35:F35"/>
    <mergeCell ref="G35:H35"/>
    <mergeCell ref="A36:C36"/>
    <mergeCell ref="E36:F36"/>
    <mergeCell ref="G36:H36"/>
    <mergeCell ref="A31:H31"/>
    <mergeCell ref="A32:C32"/>
    <mergeCell ref="E32:F32"/>
    <mergeCell ref="G32:H32"/>
    <mergeCell ref="A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D23" sqref="D23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103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51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98.1</v>
      </c>
      <c r="E20" s="1">
        <f>D20*D50</f>
        <v>1962</v>
      </c>
      <c r="F20" s="1">
        <f>12*E20</f>
        <v>23544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1.9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51.63157894736842</v>
      </c>
      <c r="E26" s="16">
        <f>D26*D50</f>
        <v>1032.6315789473683</v>
      </c>
      <c r="F26" s="16">
        <f>E26*12</f>
        <v>12391.57894736842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108.42631578947368</v>
      </c>
      <c r="E29" s="6">
        <f>D29*D50</f>
        <v>2168.5263157894733</v>
      </c>
      <c r="F29" s="6">
        <f>E29*12</f>
        <v>26022.31578947368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10408.926315789473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11585.905223684209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1576.9704332236843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3879.3472657302623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68535.1350279013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2.9109384568425627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5711.261252325108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43</v>
      </c>
      <c r="E48" s="1">
        <v>0</v>
      </c>
      <c r="F48" s="1">
        <v>0</v>
      </c>
      <c r="G48" s="1">
        <f>D48+E48+F48</f>
        <v>43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50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43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98.1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2.9109384568425627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0">
    <mergeCell ref="A56:H56"/>
    <mergeCell ref="A55:D55"/>
    <mergeCell ref="A52:C52"/>
    <mergeCell ref="E52:H52"/>
    <mergeCell ref="A53:C53"/>
    <mergeCell ref="E53:H53"/>
    <mergeCell ref="A54:H54"/>
    <mergeCell ref="F55:H55"/>
    <mergeCell ref="A46:H46"/>
    <mergeCell ref="A47:C48"/>
    <mergeCell ref="A49:H49"/>
    <mergeCell ref="A50:C50"/>
    <mergeCell ref="E50:H50"/>
    <mergeCell ref="A51:C51"/>
    <mergeCell ref="E51:H51"/>
    <mergeCell ref="A43:F43"/>
    <mergeCell ref="G43:H43"/>
    <mergeCell ref="A44:C44"/>
    <mergeCell ref="E44:F44"/>
    <mergeCell ref="G44:H44"/>
    <mergeCell ref="A45:H45"/>
    <mergeCell ref="A40:C40"/>
    <mergeCell ref="E40:F40"/>
    <mergeCell ref="G40:H40"/>
    <mergeCell ref="A41:F41"/>
    <mergeCell ref="G41:H41"/>
    <mergeCell ref="A42:C42"/>
    <mergeCell ref="E42:F42"/>
    <mergeCell ref="G42:H42"/>
    <mergeCell ref="A37:F37"/>
    <mergeCell ref="G37:H37"/>
    <mergeCell ref="A38:C38"/>
    <mergeCell ref="E38:F38"/>
    <mergeCell ref="G38:H38"/>
    <mergeCell ref="A39:F39"/>
    <mergeCell ref="G39:H39"/>
    <mergeCell ref="A34:C34"/>
    <mergeCell ref="E34:F34"/>
    <mergeCell ref="G34:H34"/>
    <mergeCell ref="A35:F35"/>
    <mergeCell ref="G35:H35"/>
    <mergeCell ref="A36:C36"/>
    <mergeCell ref="E36:F36"/>
    <mergeCell ref="G36:H36"/>
    <mergeCell ref="A31:H31"/>
    <mergeCell ref="A32:C32"/>
    <mergeCell ref="E32:F32"/>
    <mergeCell ref="G32:H32"/>
    <mergeCell ref="A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D23" sqref="D23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104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52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120</v>
      </c>
      <c r="E20" s="1">
        <f>D20*D50</f>
        <v>2400</v>
      </c>
      <c r="F20" s="1">
        <f>12*E20</f>
        <v>28800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3.1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38.70967741935484</v>
      </c>
      <c r="E26" s="16">
        <f>D26*D50</f>
        <v>774.1935483870968</v>
      </c>
      <c r="F26" s="16">
        <f>E26*12</f>
        <v>9290.322580645163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81.29032258064517</v>
      </c>
      <c r="E29" s="6">
        <f>D29*D50</f>
        <v>1625.8064516129034</v>
      </c>
      <c r="F29" s="6">
        <f>E29*12</f>
        <v>19509.67741935484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7803.8709677419365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9534.424137096776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1297.7410631048388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3192.443015237903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56399.8266025363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1.9583273125880658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4699.985550211358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0</v>
      </c>
      <c r="E48" s="1">
        <v>21</v>
      </c>
      <c r="F48" s="1">
        <v>0</v>
      </c>
      <c r="G48" s="1">
        <f>D48+E48+F48</f>
        <v>21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50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21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120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1.9583273125880658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0">
    <mergeCell ref="A56:H56"/>
    <mergeCell ref="A55:D55"/>
    <mergeCell ref="A52:C52"/>
    <mergeCell ref="E52:H52"/>
    <mergeCell ref="A53:C53"/>
    <mergeCell ref="E53:H53"/>
    <mergeCell ref="A54:H54"/>
    <mergeCell ref="F55:H55"/>
    <mergeCell ref="A46:H46"/>
    <mergeCell ref="A47:C48"/>
    <mergeCell ref="A49:H49"/>
    <mergeCell ref="A50:C50"/>
    <mergeCell ref="E50:H50"/>
    <mergeCell ref="A51:C51"/>
    <mergeCell ref="E51:H51"/>
    <mergeCell ref="A43:F43"/>
    <mergeCell ref="G43:H43"/>
    <mergeCell ref="A44:C44"/>
    <mergeCell ref="E44:F44"/>
    <mergeCell ref="G44:H44"/>
    <mergeCell ref="A45:H45"/>
    <mergeCell ref="A40:C40"/>
    <mergeCell ref="E40:F40"/>
    <mergeCell ref="G40:H40"/>
    <mergeCell ref="A41:F41"/>
    <mergeCell ref="G41:H41"/>
    <mergeCell ref="A42:C42"/>
    <mergeCell ref="E42:F42"/>
    <mergeCell ref="G42:H42"/>
    <mergeCell ref="A37:F37"/>
    <mergeCell ref="G37:H37"/>
    <mergeCell ref="A38:C38"/>
    <mergeCell ref="E38:F38"/>
    <mergeCell ref="G38:H38"/>
    <mergeCell ref="A39:F39"/>
    <mergeCell ref="G39:H39"/>
    <mergeCell ref="A34:C34"/>
    <mergeCell ref="E34:F34"/>
    <mergeCell ref="G34:H34"/>
    <mergeCell ref="A35:F35"/>
    <mergeCell ref="G35:H35"/>
    <mergeCell ref="A36:C36"/>
    <mergeCell ref="E36:F36"/>
    <mergeCell ref="G36:H36"/>
    <mergeCell ref="A31:H31"/>
    <mergeCell ref="A32:C32"/>
    <mergeCell ref="E32:F32"/>
    <mergeCell ref="G32:H32"/>
    <mergeCell ref="A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2">
      <selection activeCell="A33" sqref="A33:F33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105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47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60</v>
      </c>
      <c r="E20" s="1">
        <f>D20*D50</f>
        <v>1200</v>
      </c>
      <c r="F20" s="1">
        <f>12*E20</f>
        <v>14400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4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15</v>
      </c>
      <c r="E26" s="16">
        <f>D26*D50</f>
        <v>300</v>
      </c>
      <c r="F26" s="16">
        <f>E26*12</f>
        <v>3600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31.5</v>
      </c>
      <c r="E29" s="6">
        <f>D29*D50</f>
        <v>630</v>
      </c>
      <c r="F29" s="6">
        <f>E29*12</f>
        <v>7560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3024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5770.27575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785.39864375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1932.0806636249997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34133.425057374996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2.370376740095486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2844.452088114583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0</v>
      </c>
      <c r="E48" s="1">
        <v>20</v>
      </c>
      <c r="F48" s="1">
        <v>0</v>
      </c>
      <c r="G48" s="1">
        <f>D48+E48+F48</f>
        <v>20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50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20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60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2.370376740095486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0">
    <mergeCell ref="A56:H56"/>
    <mergeCell ref="A55:D55"/>
    <mergeCell ref="A52:C52"/>
    <mergeCell ref="E52:H52"/>
    <mergeCell ref="A53:C53"/>
    <mergeCell ref="E53:H53"/>
    <mergeCell ref="A54:H54"/>
    <mergeCell ref="F55:H55"/>
    <mergeCell ref="A46:H46"/>
    <mergeCell ref="A47:C48"/>
    <mergeCell ref="A49:H49"/>
    <mergeCell ref="A50:C50"/>
    <mergeCell ref="E50:H50"/>
    <mergeCell ref="A51:C51"/>
    <mergeCell ref="E51:H51"/>
    <mergeCell ref="A43:F43"/>
    <mergeCell ref="G43:H43"/>
    <mergeCell ref="A44:C44"/>
    <mergeCell ref="E44:F44"/>
    <mergeCell ref="G44:H44"/>
    <mergeCell ref="A45:H45"/>
    <mergeCell ref="A40:C40"/>
    <mergeCell ref="E40:F40"/>
    <mergeCell ref="G40:H40"/>
    <mergeCell ref="A41:F41"/>
    <mergeCell ref="G41:H41"/>
    <mergeCell ref="A42:C42"/>
    <mergeCell ref="E42:F42"/>
    <mergeCell ref="G42:H42"/>
    <mergeCell ref="A37:F37"/>
    <mergeCell ref="G37:H37"/>
    <mergeCell ref="A38:C38"/>
    <mergeCell ref="E38:F38"/>
    <mergeCell ref="G38:H38"/>
    <mergeCell ref="A39:F39"/>
    <mergeCell ref="G39:H39"/>
    <mergeCell ref="A34:C34"/>
    <mergeCell ref="E34:F34"/>
    <mergeCell ref="G34:H34"/>
    <mergeCell ref="A35:F35"/>
    <mergeCell ref="G35:H35"/>
    <mergeCell ref="A36:C36"/>
    <mergeCell ref="E36:F36"/>
    <mergeCell ref="G36:H36"/>
    <mergeCell ref="A31:H31"/>
    <mergeCell ref="A32:C32"/>
    <mergeCell ref="E32:F32"/>
    <mergeCell ref="G32:H32"/>
    <mergeCell ref="A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2" max="2" width="13.8515625" style="0" bestFit="1" customWidth="1"/>
    <col min="3" max="3" width="8.7109375" style="0" bestFit="1" customWidth="1"/>
  </cols>
  <sheetData>
    <row r="1" spans="1:6" ht="18">
      <c r="A1" s="48" t="s">
        <v>77</v>
      </c>
      <c r="B1" s="48"/>
      <c r="C1" s="48"/>
      <c r="D1" s="48"/>
      <c r="E1" s="48"/>
      <c r="F1" s="48"/>
    </row>
    <row r="3" spans="1:6" ht="15.75">
      <c r="A3" s="49" t="s">
        <v>78</v>
      </c>
      <c r="B3" s="49"/>
      <c r="C3" s="49"/>
      <c r="D3" s="49"/>
      <c r="E3" s="49"/>
      <c r="F3" s="49"/>
    </row>
    <row r="5" spans="2:7" ht="12.75">
      <c r="B5" s="2" t="s">
        <v>53</v>
      </c>
      <c r="C5" s="19">
        <f>'ITIN 1'!E55</f>
        <v>2.2324227850636573</v>
      </c>
      <c r="E5" s="12" t="s">
        <v>81</v>
      </c>
      <c r="F5" s="12"/>
      <c r="G5" s="20"/>
    </row>
    <row r="6" spans="2:7" ht="12.75">
      <c r="B6" s="2" t="s">
        <v>54</v>
      </c>
      <c r="C6" s="19">
        <f>'ITIN 2'!E55</f>
        <v>1.6041897669809075</v>
      </c>
      <c r="E6" s="12" t="s">
        <v>82</v>
      </c>
      <c r="F6" s="12"/>
      <c r="G6" s="20"/>
    </row>
    <row r="7" spans="2:7" ht="12.75">
      <c r="B7" s="2" t="s">
        <v>55</v>
      </c>
      <c r="C7" s="19">
        <f>'ITIN 5'!E55</f>
        <v>1.3958932282786458</v>
      </c>
      <c r="E7" s="12" t="s">
        <v>82</v>
      </c>
      <c r="F7" s="12"/>
      <c r="G7" s="20"/>
    </row>
    <row r="8" spans="2:7" ht="12.75">
      <c r="B8" s="2" t="s">
        <v>56</v>
      </c>
      <c r="C8" s="19">
        <f>'ITIN 6'!E55</f>
        <v>2.04637966455536</v>
      </c>
      <c r="D8" s="19">
        <f>'ITIN 6 (K)'!E55</f>
        <v>1.7637719603886934</v>
      </c>
      <c r="E8" s="12" t="s">
        <v>83</v>
      </c>
      <c r="F8" s="12" t="s">
        <v>80</v>
      </c>
      <c r="G8" s="20"/>
    </row>
    <row r="9" spans="2:7" ht="12.75">
      <c r="B9" s="2" t="s">
        <v>57</v>
      </c>
      <c r="C9" s="19">
        <f>'ITIN 7'!E55</f>
        <v>2.062807283177083</v>
      </c>
      <c r="D9" s="19">
        <f>'ITIN 7 (K)'!E55</f>
        <v>1.8888948498437501</v>
      </c>
      <c r="E9" s="12" t="s">
        <v>83</v>
      </c>
      <c r="F9" s="12" t="s">
        <v>80</v>
      </c>
      <c r="G9" s="20"/>
    </row>
    <row r="10" spans="2:7" ht="12.75">
      <c r="B10" s="2" t="s">
        <v>58</v>
      </c>
      <c r="C10" s="19">
        <f>'ITIN 8'!E55</f>
        <v>2.2222241088541668</v>
      </c>
      <c r="E10" s="12" t="s">
        <v>81</v>
      </c>
      <c r="F10" s="12"/>
      <c r="G10" s="20"/>
    </row>
    <row r="11" spans="2:7" ht="12.75">
      <c r="B11" s="2" t="s">
        <v>59</v>
      </c>
      <c r="C11" s="19">
        <f>'ITIN 9'!E55</f>
        <v>2.1074827139931376</v>
      </c>
      <c r="D11" s="50"/>
      <c r="E11" s="12" t="s">
        <v>82</v>
      </c>
      <c r="F11" s="12"/>
      <c r="G11" s="20"/>
    </row>
    <row r="12" spans="2:7" ht="12.75">
      <c r="B12" s="2" t="s">
        <v>60</v>
      </c>
      <c r="C12" s="19">
        <f>'ITIN 10'!E55</f>
        <v>1.9371247511797665</v>
      </c>
      <c r="D12" s="50"/>
      <c r="E12" s="12" t="s">
        <v>82</v>
      </c>
      <c r="F12" s="12"/>
      <c r="G12" s="20"/>
    </row>
    <row r="13" spans="2:7" ht="12.75">
      <c r="B13" s="2" t="s">
        <v>61</v>
      </c>
      <c r="C13" s="19">
        <f>'ITIN 11'!E55</f>
        <v>2.050066548091634</v>
      </c>
      <c r="E13" s="12" t="s">
        <v>81</v>
      </c>
      <c r="F13" s="12"/>
      <c r="G13" s="20"/>
    </row>
    <row r="14" spans="2:7" ht="12.75">
      <c r="B14" s="2" t="s">
        <v>62</v>
      </c>
      <c r="C14" s="19">
        <f>'ITIN 12'!E55</f>
        <v>2.3406603487063173</v>
      </c>
      <c r="E14" s="12" t="s">
        <v>82</v>
      </c>
      <c r="F14" s="12"/>
      <c r="G14" s="20"/>
    </row>
    <row r="15" spans="2:7" ht="12.75">
      <c r="B15" s="2" t="s">
        <v>63</v>
      </c>
      <c r="C15" s="19">
        <f>'ITIN 13'!E55</f>
        <v>1.855715155518251</v>
      </c>
      <c r="D15" s="50"/>
      <c r="E15" s="12" t="s">
        <v>82</v>
      </c>
      <c r="F15" s="12"/>
      <c r="G15" s="20"/>
    </row>
    <row r="16" spans="2:7" ht="12.75">
      <c r="B16" s="2" t="s">
        <v>64</v>
      </c>
      <c r="C16" s="19">
        <f>'ITIN 14'!E55</f>
        <v>1.7262509682638891</v>
      </c>
      <c r="E16" s="12" t="s">
        <v>82</v>
      </c>
      <c r="F16" s="12"/>
      <c r="G16" s="20"/>
    </row>
    <row r="17" spans="2:7" ht="12.75">
      <c r="B17" s="2" t="s">
        <v>65</v>
      </c>
      <c r="C17" s="19">
        <f>'ITIN 15'!E55</f>
        <v>2.588372767284724</v>
      </c>
      <c r="D17" s="50"/>
      <c r="E17" s="12" t="s">
        <v>81</v>
      </c>
      <c r="F17" s="12"/>
      <c r="G17" s="20"/>
    </row>
    <row r="18" spans="2:7" ht="12.75">
      <c r="B18" s="2" t="s">
        <v>66</v>
      </c>
      <c r="C18" s="19">
        <f>'ITIN 16'!E55</f>
        <v>1.8732705119726507</v>
      </c>
      <c r="E18" s="12" t="s">
        <v>82</v>
      </c>
      <c r="F18" s="12"/>
      <c r="G18" s="20"/>
    </row>
    <row r="19" spans="2:7" ht="12.75">
      <c r="B19" s="2" t="s">
        <v>67</v>
      </c>
      <c r="C19" s="19">
        <f>'ITIN 17'!E55</f>
        <v>2.254239765066979</v>
      </c>
      <c r="D19" s="51"/>
      <c r="E19" s="12" t="s">
        <v>82</v>
      </c>
      <c r="F19" s="12"/>
      <c r="G19" s="20"/>
    </row>
    <row r="20" spans="2:7" ht="12.75">
      <c r="B20" s="2" t="s">
        <v>68</v>
      </c>
      <c r="C20" s="19">
        <f>'ITIN 18'!E55</f>
        <v>1.8783345727988054</v>
      </c>
      <c r="D20" s="19">
        <f>'ITIN 18 (K)'!E55</f>
        <v>1.6454161352988057</v>
      </c>
      <c r="E20" s="12" t="s">
        <v>83</v>
      </c>
      <c r="F20" s="12" t="s">
        <v>80</v>
      </c>
      <c r="G20" s="20"/>
    </row>
    <row r="21" spans="2:7" ht="12.75">
      <c r="B21" s="2" t="s">
        <v>69</v>
      </c>
      <c r="C21" s="19">
        <f>'ITIN 19'!E55</f>
        <v>2.09949789271601</v>
      </c>
      <c r="E21" s="12" t="s">
        <v>82</v>
      </c>
      <c r="F21" s="12"/>
      <c r="G21" s="20"/>
    </row>
    <row r="22" spans="2:7" ht="12.75">
      <c r="B22" s="2" t="s">
        <v>70</v>
      </c>
      <c r="C22" s="19">
        <f>'ITIN 20'!E55</f>
        <v>2.3697406754557293</v>
      </c>
      <c r="E22" s="12" t="s">
        <v>81</v>
      </c>
      <c r="F22" s="12"/>
      <c r="G22" s="20"/>
    </row>
    <row r="23" spans="2:7" ht="12.75">
      <c r="B23" s="2" t="s">
        <v>71</v>
      </c>
      <c r="C23" s="19">
        <f>'ITIN 21'!E55</f>
        <v>1.9747056750058523</v>
      </c>
      <c r="E23" s="12" t="s">
        <v>81</v>
      </c>
      <c r="F23" s="12"/>
      <c r="G23" s="20"/>
    </row>
    <row r="24" spans="2:7" ht="12.75">
      <c r="B24" s="2" t="s">
        <v>72</v>
      </c>
      <c r="C24" s="19">
        <f>'ITIN 22'!E55</f>
        <v>2.9109384568425627</v>
      </c>
      <c r="E24" s="12" t="s">
        <v>81</v>
      </c>
      <c r="F24" s="12"/>
      <c r="G24" s="20"/>
    </row>
    <row r="25" spans="2:7" ht="12.75">
      <c r="B25" s="2" t="s">
        <v>73</v>
      </c>
      <c r="C25" s="19">
        <f>'ITIN 24'!E55</f>
        <v>1.9583273125880658</v>
      </c>
      <c r="D25" s="50"/>
      <c r="E25" s="12" t="s">
        <v>82</v>
      </c>
      <c r="F25" s="12"/>
      <c r="G25" s="20"/>
    </row>
    <row r="26" spans="2:7" ht="12.75">
      <c r="B26" s="2" t="s">
        <v>74</v>
      </c>
      <c r="C26" s="19">
        <f>'ITIN 25'!E55</f>
        <v>2.370376740095486</v>
      </c>
      <c r="E26" s="12" t="s">
        <v>82</v>
      </c>
      <c r="F26" s="12"/>
      <c r="G26" s="20"/>
    </row>
  </sheetData>
  <sheetProtection/>
  <mergeCells count="2">
    <mergeCell ref="A1:F1"/>
    <mergeCell ref="A3:F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0">
      <selection activeCell="G18" sqref="G18:H18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86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39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200</v>
      </c>
      <c r="E20" s="1">
        <f>D20*D50</f>
        <v>4000</v>
      </c>
      <c r="F20" s="1">
        <f>12*E20</f>
        <v>48000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4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50</v>
      </c>
      <c r="E26" s="16">
        <f>D26*D50</f>
        <v>1000</v>
      </c>
      <c r="F26" s="16">
        <f>E26*12</f>
        <v>12000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105</v>
      </c>
      <c r="E29" s="6">
        <f>D29*D50</f>
        <v>2100</v>
      </c>
      <c r="F29" s="6">
        <f>E29*12</f>
        <v>25200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10080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11326.87575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1541.71364375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3792.6155636249996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67002.874957375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1.3958932282786458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5583.572913114583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25</v>
      </c>
      <c r="E48" s="1">
        <v>25</v>
      </c>
      <c r="F48" s="1">
        <v>0</v>
      </c>
      <c r="G48" s="1">
        <f>D48+E48+F48</f>
        <v>50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25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72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128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1.3958932282786458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43:F43"/>
    <mergeCell ref="A55:D55"/>
    <mergeCell ref="A51:C51"/>
    <mergeCell ref="E51:H51"/>
    <mergeCell ref="A52:C52"/>
    <mergeCell ref="E52:H52"/>
    <mergeCell ref="A53:C53"/>
    <mergeCell ref="E53:H53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0:H30"/>
    <mergeCell ref="A31:H31"/>
    <mergeCell ref="A32:C32"/>
    <mergeCell ref="E32:F32"/>
    <mergeCell ref="G32:H32"/>
    <mergeCell ref="A33:C33"/>
    <mergeCell ref="D33:F33"/>
    <mergeCell ref="G33:H33"/>
    <mergeCell ref="A26:C26"/>
    <mergeCell ref="G26:H26"/>
    <mergeCell ref="A27:H27"/>
    <mergeCell ref="A28:C28"/>
    <mergeCell ref="G28:H28"/>
    <mergeCell ref="A29:C29"/>
    <mergeCell ref="G29:H29"/>
    <mergeCell ref="A22:C22"/>
    <mergeCell ref="E22:H22"/>
    <mergeCell ref="A23:C23"/>
    <mergeCell ref="E23:H23"/>
    <mergeCell ref="A24:H24"/>
    <mergeCell ref="A25:C25"/>
    <mergeCell ref="G25:H25"/>
    <mergeCell ref="A17:H17"/>
    <mergeCell ref="A18:C18"/>
    <mergeCell ref="A19:C20"/>
    <mergeCell ref="G19:H19"/>
    <mergeCell ref="G20:H20"/>
    <mergeCell ref="A21:H21"/>
    <mergeCell ref="G18:H18"/>
    <mergeCell ref="A14:C14"/>
    <mergeCell ref="E14:G14"/>
    <mergeCell ref="A15:C15"/>
    <mergeCell ref="E15:G15"/>
    <mergeCell ref="A16:C16"/>
    <mergeCell ref="E16:G16"/>
    <mergeCell ref="A10:H10"/>
    <mergeCell ref="A11:C11"/>
    <mergeCell ref="E11:G11"/>
    <mergeCell ref="A12:C12"/>
    <mergeCell ref="E12:G12"/>
    <mergeCell ref="A13:C13"/>
    <mergeCell ref="E13:G13"/>
    <mergeCell ref="E6:G6"/>
    <mergeCell ref="A7:C7"/>
    <mergeCell ref="E7:G7"/>
    <mergeCell ref="A8:C8"/>
    <mergeCell ref="E8:G8"/>
    <mergeCell ref="A9:H9"/>
    <mergeCell ref="F55:H55"/>
    <mergeCell ref="A1:H1"/>
    <mergeCell ref="A2:H2"/>
    <mergeCell ref="A3:C3"/>
    <mergeCell ref="E3:G3"/>
    <mergeCell ref="A4:C4"/>
    <mergeCell ref="E4:G4"/>
    <mergeCell ref="A5:C5"/>
    <mergeCell ref="E5:G5"/>
    <mergeCell ref="A6:C6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G18" sqref="G18:H18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87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40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78.2</v>
      </c>
      <c r="E20" s="1">
        <f>D20*D50</f>
        <v>1564</v>
      </c>
      <c r="F20" s="1">
        <f>12*E20</f>
        <v>18768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4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19.55</v>
      </c>
      <c r="E26" s="16">
        <f>D26*D50</f>
        <v>391</v>
      </c>
      <c r="F26" s="16">
        <f>E26*12</f>
        <v>4692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41.055</v>
      </c>
      <c r="E29" s="6">
        <f>D29*D50</f>
        <v>821.1</v>
      </c>
      <c r="F29" s="6">
        <f>E29*12</f>
        <v>9853.2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3941.2800000000007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6492.633750000001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883.7195937500001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2173.950200625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38406.453544375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2.04637966455536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3200.5377953645834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0</v>
      </c>
      <c r="E48" s="1">
        <v>12</v>
      </c>
      <c r="F48" s="1">
        <v>0</v>
      </c>
      <c r="G48" s="1">
        <f>D48+E48+F48</f>
        <v>12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12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78.2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2.04637966455536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55:D55"/>
    <mergeCell ref="A51:C51"/>
    <mergeCell ref="E51:H51"/>
    <mergeCell ref="A52:C52"/>
    <mergeCell ref="E52:H52"/>
    <mergeCell ref="A53:C53"/>
    <mergeCell ref="E53:H53"/>
    <mergeCell ref="F55:H55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1:H31"/>
    <mergeCell ref="A32:C32"/>
    <mergeCell ref="E32:F32"/>
    <mergeCell ref="G32:H32"/>
    <mergeCell ref="A33:C33"/>
    <mergeCell ref="D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G18" sqref="G18:H18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87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41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78.2</v>
      </c>
      <c r="E20" s="1">
        <f>D20*D50</f>
        <v>1564</v>
      </c>
      <c r="F20" s="1">
        <f>12*E20</f>
        <v>18768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7.5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2.8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10.426666666666668</v>
      </c>
      <c r="E26" s="16">
        <f>D26*D50</f>
        <v>208.53333333333336</v>
      </c>
      <c r="F26" s="16">
        <f>E26*12</f>
        <v>2502.4000000000005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29.194666666666667</v>
      </c>
      <c r="E29" s="6">
        <f>D29*D50</f>
        <v>583.8933333333333</v>
      </c>
      <c r="F29" s="6">
        <f>E29*12</f>
        <v>7006.719999999999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2802.688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5595.992550000001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761.6767637500001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1873.7248388249998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33102.472152575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1.7637719603886934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2758.5393460479168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0</v>
      </c>
      <c r="E48" s="1">
        <v>12</v>
      </c>
      <c r="F48" s="1">
        <v>0</v>
      </c>
      <c r="G48" s="1">
        <f>D48+E48+F48</f>
        <v>12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12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78.2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1.7637719603886934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55:D55"/>
    <mergeCell ref="A51:C51"/>
    <mergeCell ref="E51:H51"/>
    <mergeCell ref="A52:C52"/>
    <mergeCell ref="E52:H52"/>
    <mergeCell ref="A53:C53"/>
    <mergeCell ref="E53:H53"/>
    <mergeCell ref="F55:H55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1:H31"/>
    <mergeCell ref="A32:C32"/>
    <mergeCell ref="E32:F32"/>
    <mergeCell ref="G32:H32"/>
    <mergeCell ref="A33:C33"/>
    <mergeCell ref="D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0">
      <selection activeCell="G18" sqref="G18:H18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88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43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70</v>
      </c>
      <c r="E20" s="1">
        <f>D20*D50</f>
        <v>1400</v>
      </c>
      <c r="F20" s="1">
        <f>12*E20</f>
        <v>16800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4.5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15.555555555555555</v>
      </c>
      <c r="E26" s="16">
        <f>D26*D50</f>
        <v>311.1111111111111</v>
      </c>
      <c r="F26" s="16">
        <f>E26*12</f>
        <v>3733.333333333333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32.666666666666664</v>
      </c>
      <c r="E29" s="6">
        <f>D29*D50</f>
        <v>653.3333333333333</v>
      </c>
      <c r="F29" s="6">
        <f>E29*12</f>
        <v>7839.999999999999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3136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5858.47575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797.4036437499999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1961.6129636249998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34655.162357375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2.062807283177083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2887.9301964479164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0</v>
      </c>
      <c r="E48" s="1">
        <v>15</v>
      </c>
      <c r="F48" s="1">
        <v>0</v>
      </c>
      <c r="G48" s="1">
        <f>D48+E48+F48</f>
        <v>15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15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70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2.062807283177083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55:D55"/>
    <mergeCell ref="A51:C51"/>
    <mergeCell ref="E51:H51"/>
    <mergeCell ref="A52:C52"/>
    <mergeCell ref="E52:H52"/>
    <mergeCell ref="A53:C53"/>
    <mergeCell ref="E53:H53"/>
    <mergeCell ref="F55:H55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1:H31"/>
    <mergeCell ref="A32:C32"/>
    <mergeCell ref="E32:F32"/>
    <mergeCell ref="G32:H32"/>
    <mergeCell ref="A33:C33"/>
    <mergeCell ref="D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G18" sqref="G18:H18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88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42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70</v>
      </c>
      <c r="E20" s="1">
        <f>D20*D50</f>
        <v>1400</v>
      </c>
      <c r="F20" s="1">
        <f>12*E20</f>
        <v>16800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7.5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2.8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9.333333333333334</v>
      </c>
      <c r="E26" s="16">
        <f>D26*D50</f>
        <v>186.66666666666669</v>
      </c>
      <c r="F26" s="16">
        <f>E26*12</f>
        <v>2240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26.133333333333333</v>
      </c>
      <c r="E29" s="6">
        <f>D29*D50</f>
        <v>522.6666666666666</v>
      </c>
      <c r="F29" s="6">
        <f>E29*12</f>
        <v>6272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2508.8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5364.55575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730.1756437500001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1796.232083625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31733.433477375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1.8888948498437501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2644.45278978125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0</v>
      </c>
      <c r="E48" s="1">
        <v>15</v>
      </c>
      <c r="F48" s="1">
        <v>0</v>
      </c>
      <c r="G48" s="1">
        <f>D48+E48+F48</f>
        <v>15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15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70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1.8888948498437501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55:D55"/>
    <mergeCell ref="A51:C51"/>
    <mergeCell ref="E51:H51"/>
    <mergeCell ref="A52:C52"/>
    <mergeCell ref="E52:H52"/>
    <mergeCell ref="A53:C53"/>
    <mergeCell ref="E53:H53"/>
    <mergeCell ref="F55:H55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1:H31"/>
    <mergeCell ref="A32:C32"/>
    <mergeCell ref="E32:F32"/>
    <mergeCell ref="G32:H32"/>
    <mergeCell ref="A33:C33"/>
    <mergeCell ref="D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G18" sqref="G18:H18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89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44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91</v>
      </c>
      <c r="E20" s="1">
        <f>D20*D50</f>
        <v>1820</v>
      </c>
      <c r="F20" s="1">
        <f>12*E20</f>
        <v>21840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3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30.333333333333332</v>
      </c>
      <c r="E26" s="16">
        <f>D26*D50</f>
        <v>606.6666666666666</v>
      </c>
      <c r="F26" s="16">
        <f>E26*12</f>
        <v>7280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63.7</v>
      </c>
      <c r="E29" s="6">
        <f>D29*D50</f>
        <v>1274</v>
      </c>
      <c r="F29" s="6">
        <f>E29*12</f>
        <v>15288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6115.200000000001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8204.59575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1116.7366437500002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2747.172143625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48533.374537375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2.2222241088541668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4044.447878114583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33</v>
      </c>
      <c r="E48" s="1">
        <v>0</v>
      </c>
      <c r="F48" s="1">
        <v>0</v>
      </c>
      <c r="G48" s="1">
        <f>D48+E48+F48</f>
        <v>33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33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91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2.2222241088541668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55:D55"/>
    <mergeCell ref="A51:C51"/>
    <mergeCell ref="E51:H51"/>
    <mergeCell ref="A52:C52"/>
    <mergeCell ref="E52:H52"/>
    <mergeCell ref="A53:C53"/>
    <mergeCell ref="E53:H53"/>
    <mergeCell ref="F55:H55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1:H31"/>
    <mergeCell ref="A32:C32"/>
    <mergeCell ref="E32:F32"/>
    <mergeCell ref="G32:H32"/>
    <mergeCell ref="A33:C33"/>
    <mergeCell ref="D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9">
      <selection activeCell="G18" sqref="G18:H18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34" t="s">
        <v>90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7" ht="12.75">
      <c r="A3" s="36" t="s">
        <v>0</v>
      </c>
      <c r="B3" s="36"/>
      <c r="C3" s="36"/>
      <c r="D3" s="1" t="s">
        <v>27</v>
      </c>
      <c r="E3" s="28" t="s">
        <v>29</v>
      </c>
      <c r="F3" s="29"/>
      <c r="G3" s="29"/>
    </row>
    <row r="4" spans="1:7" ht="12.75">
      <c r="A4" s="29" t="s">
        <v>28</v>
      </c>
      <c r="B4" s="29"/>
      <c r="C4" s="29"/>
      <c r="D4" s="2"/>
      <c r="E4" s="25">
        <v>835</v>
      </c>
      <c r="F4" s="25"/>
      <c r="G4" s="25"/>
    </row>
    <row r="5" spans="1:7" ht="12.75">
      <c r="A5" s="28" t="s">
        <v>30</v>
      </c>
      <c r="B5" s="29"/>
      <c r="C5" s="29"/>
      <c r="D5" s="5">
        <v>0.08</v>
      </c>
      <c r="E5" s="25">
        <f>E4*D5</f>
        <v>66.8</v>
      </c>
      <c r="F5" s="25"/>
      <c r="G5" s="25"/>
    </row>
    <row r="6" spans="1:7" ht="12.75">
      <c r="A6" s="29" t="s">
        <v>1</v>
      </c>
      <c r="B6" s="29"/>
      <c r="C6" s="29"/>
      <c r="D6" s="5">
        <v>0.22</v>
      </c>
      <c r="E6" s="33">
        <f>E4*D6</f>
        <v>183.7</v>
      </c>
      <c r="F6" s="29"/>
      <c r="G6" s="29"/>
    </row>
    <row r="7" spans="1:7" ht="12.75">
      <c r="A7" s="29" t="s">
        <v>2</v>
      </c>
      <c r="B7" s="29"/>
      <c r="C7" s="29"/>
      <c r="D7" s="2"/>
      <c r="E7" s="33">
        <f>SUM(E4:G6)</f>
        <v>1085.5</v>
      </c>
      <c r="F7" s="29"/>
      <c r="G7" s="29"/>
    </row>
    <row r="8" spans="1:7" ht="12.75">
      <c r="A8" s="36" t="s">
        <v>3</v>
      </c>
      <c r="B8" s="36"/>
      <c r="C8" s="36"/>
      <c r="D8" s="10"/>
      <c r="E8" s="37">
        <f>12*E7</f>
        <v>13026</v>
      </c>
      <c r="F8" s="36"/>
      <c r="G8" s="36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7" ht="12.75">
      <c r="A11" s="36" t="s">
        <v>38</v>
      </c>
      <c r="B11" s="36"/>
      <c r="C11" s="36"/>
      <c r="D11" s="2"/>
      <c r="E11" s="28" t="s">
        <v>29</v>
      </c>
      <c r="F11" s="29"/>
      <c r="G11" s="29"/>
    </row>
    <row r="12" spans="1:7" ht="12.75">
      <c r="A12" s="28" t="s">
        <v>31</v>
      </c>
      <c r="B12" s="29"/>
      <c r="C12" s="29"/>
      <c r="D12" s="2"/>
      <c r="E12" s="25">
        <v>1350</v>
      </c>
      <c r="F12" s="25"/>
      <c r="G12" s="25"/>
    </row>
    <row r="13" spans="1:7" ht="12.75">
      <c r="A13" s="29" t="s">
        <v>4</v>
      </c>
      <c r="B13" s="29"/>
      <c r="C13" s="29"/>
      <c r="D13" s="2"/>
      <c r="E13" s="25">
        <v>270</v>
      </c>
      <c r="F13" s="25"/>
      <c r="G13" s="25"/>
    </row>
    <row r="14" spans="1:7" ht="12.75">
      <c r="A14" s="29" t="s">
        <v>5</v>
      </c>
      <c r="B14" s="29"/>
      <c r="C14" s="29"/>
      <c r="D14" s="2"/>
      <c r="E14" s="25">
        <v>378.82</v>
      </c>
      <c r="F14" s="25"/>
      <c r="G14" s="25"/>
    </row>
    <row r="15" spans="1:7" ht="12.75">
      <c r="A15" s="29" t="s">
        <v>6</v>
      </c>
      <c r="B15" s="29"/>
      <c r="C15" s="29"/>
      <c r="D15" s="2"/>
      <c r="E15" s="25">
        <v>36.85</v>
      </c>
      <c r="F15" s="25"/>
      <c r="G15" s="25"/>
    </row>
    <row r="16" spans="1:7" ht="12.75">
      <c r="A16" s="36" t="s">
        <v>3</v>
      </c>
      <c r="B16" s="36"/>
      <c r="C16" s="36"/>
      <c r="D16" s="10"/>
      <c r="E16" s="27">
        <f>E15+E14+E13+E12</f>
        <v>2035.67</v>
      </c>
      <c r="F16" s="27"/>
      <c r="G16" s="27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9" t="s">
        <v>7</v>
      </c>
      <c r="B18" s="29"/>
      <c r="C18" s="29"/>
      <c r="D18" s="13" t="s">
        <v>45</v>
      </c>
      <c r="E18" s="14"/>
      <c r="F18" s="15"/>
      <c r="G18" s="21"/>
      <c r="H18" s="24"/>
    </row>
    <row r="19" spans="1:8" ht="12.75">
      <c r="A19" s="38" t="s">
        <v>8</v>
      </c>
      <c r="B19" s="39"/>
      <c r="C19" s="40"/>
      <c r="D19" s="1" t="s">
        <v>9</v>
      </c>
      <c r="E19" s="1" t="s">
        <v>10</v>
      </c>
      <c r="F19" s="1" t="s">
        <v>11</v>
      </c>
      <c r="G19" s="21"/>
      <c r="H19" s="22"/>
    </row>
    <row r="20" spans="1:8" ht="12.75">
      <c r="A20" s="41"/>
      <c r="B20" s="42"/>
      <c r="C20" s="43"/>
      <c r="D20" s="1">
        <v>126.9</v>
      </c>
      <c r="E20" s="1">
        <f>D20*D50</f>
        <v>2538</v>
      </c>
      <c r="F20" s="1">
        <f>12*E20</f>
        <v>30456</v>
      </c>
      <c r="G20" s="21"/>
      <c r="H20" s="2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29" t="s">
        <v>12</v>
      </c>
      <c r="B22" s="29"/>
      <c r="C22" s="29"/>
      <c r="D22" s="9">
        <v>2.7</v>
      </c>
      <c r="E22" s="21"/>
      <c r="F22" s="24"/>
      <c r="G22" s="24"/>
      <c r="H22" s="24"/>
    </row>
    <row r="23" spans="1:8" ht="12.75">
      <c r="A23" s="29" t="s">
        <v>13</v>
      </c>
      <c r="B23" s="29"/>
      <c r="C23" s="29"/>
      <c r="D23" s="3">
        <v>2.1</v>
      </c>
      <c r="E23" s="45"/>
      <c r="F23" s="46"/>
      <c r="G23" s="46"/>
      <c r="H23" s="46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36" t="s">
        <v>14</v>
      </c>
      <c r="B25" s="36"/>
      <c r="C25" s="36"/>
      <c r="D25" s="1" t="s">
        <v>9</v>
      </c>
      <c r="E25" s="1" t="s">
        <v>10</v>
      </c>
      <c r="F25" s="1" t="s">
        <v>11</v>
      </c>
      <c r="G25" s="21"/>
      <c r="H25" s="22"/>
    </row>
    <row r="26" spans="1:8" ht="12.75">
      <c r="A26" s="22"/>
      <c r="B26" s="22"/>
      <c r="C26" s="22"/>
      <c r="D26" s="16">
        <f>D20/D22</f>
        <v>47</v>
      </c>
      <c r="E26" s="16">
        <f>D26*D50</f>
        <v>940</v>
      </c>
      <c r="F26" s="16">
        <f>E26*12</f>
        <v>11280</v>
      </c>
      <c r="G26" s="21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36" t="s">
        <v>15</v>
      </c>
      <c r="B28" s="36"/>
      <c r="C28" s="36"/>
      <c r="D28" s="1" t="s">
        <v>16</v>
      </c>
      <c r="E28" s="1" t="s">
        <v>10</v>
      </c>
      <c r="F28" s="1" t="s">
        <v>11</v>
      </c>
      <c r="G28" s="21"/>
      <c r="H28" s="22"/>
    </row>
    <row r="29" spans="1:8" ht="12.75">
      <c r="A29" s="22"/>
      <c r="B29" s="22"/>
      <c r="C29" s="22"/>
      <c r="D29" s="6">
        <f>D26*D23</f>
        <v>98.7</v>
      </c>
      <c r="E29" s="6">
        <f>D29*D50</f>
        <v>1974</v>
      </c>
      <c r="F29" s="6">
        <f>E29*12</f>
        <v>23688</v>
      </c>
      <c r="G29" s="21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8" t="s">
        <v>34</v>
      </c>
      <c r="B32" s="29"/>
      <c r="C32" s="29"/>
      <c r="D32" s="5">
        <v>0.4</v>
      </c>
      <c r="E32" s="26">
        <f>F29*D32</f>
        <v>9475.2</v>
      </c>
      <c r="F32" s="26"/>
      <c r="G32" s="21"/>
      <c r="H32" s="22"/>
    </row>
    <row r="33" spans="1:8" ht="12.75">
      <c r="A33" s="30"/>
      <c r="B33" s="31"/>
      <c r="C33" s="31"/>
      <c r="D33" s="31"/>
      <c r="E33" s="31"/>
      <c r="F33" s="32"/>
      <c r="G33" s="21"/>
      <c r="H33" s="22"/>
    </row>
    <row r="34" spans="1:8" ht="12.75">
      <c r="A34" s="28" t="s">
        <v>35</v>
      </c>
      <c r="B34" s="29"/>
      <c r="C34" s="29"/>
      <c r="D34" s="7">
        <v>0.225</v>
      </c>
      <c r="E34" s="25">
        <f>(E32+F29+E16+E8)*D34</f>
        <v>10850.595749999999</v>
      </c>
      <c r="F34" s="25">
        <f>(F32+H29+G16+G8)*0.225</f>
        <v>0</v>
      </c>
      <c r="G34" s="21"/>
      <c r="H34" s="22"/>
    </row>
    <row r="35" spans="1:8" ht="12.75">
      <c r="A35" s="30"/>
      <c r="B35" s="31"/>
      <c r="C35" s="31"/>
      <c r="D35" s="31"/>
      <c r="E35" s="31"/>
      <c r="F35" s="32"/>
      <c r="G35" s="21"/>
      <c r="H35" s="22"/>
    </row>
    <row r="36" spans="1:8" ht="12.75">
      <c r="A36" s="28" t="s">
        <v>36</v>
      </c>
      <c r="B36" s="29"/>
      <c r="C36" s="29"/>
      <c r="D36" s="7">
        <v>0.025</v>
      </c>
      <c r="E36" s="25">
        <f>(E34+E32+F29+E16+E8)*D36</f>
        <v>1476.88664375</v>
      </c>
      <c r="F36" s="25">
        <f>(F34+F32+H29+G16+G8)*0.0286</f>
        <v>0</v>
      </c>
      <c r="G36" s="21"/>
      <c r="H36" s="22"/>
    </row>
    <row r="37" spans="1:8" ht="12.75">
      <c r="A37" s="30"/>
      <c r="B37" s="31"/>
      <c r="C37" s="31"/>
      <c r="D37" s="31"/>
      <c r="E37" s="31"/>
      <c r="F37" s="32"/>
      <c r="G37" s="21"/>
      <c r="H37" s="22"/>
    </row>
    <row r="38" spans="1:8" ht="12.75">
      <c r="A38" s="28" t="s">
        <v>37</v>
      </c>
      <c r="B38" s="29"/>
      <c r="C38" s="29"/>
      <c r="D38" s="8">
        <v>0.06</v>
      </c>
      <c r="E38" s="25">
        <f>(E36+E34+E32+F29+E16+E8)*D38</f>
        <v>3633.141143625</v>
      </c>
      <c r="F38" s="25">
        <f>(F36+F34+F32+H29+G16+G8)*0.06</f>
        <v>0</v>
      </c>
      <c r="G38" s="21"/>
      <c r="H38" s="22"/>
    </row>
    <row r="39" spans="1:8" ht="12.75">
      <c r="A39" s="30"/>
      <c r="B39" s="31"/>
      <c r="C39" s="31"/>
      <c r="D39" s="31"/>
      <c r="E39" s="31"/>
      <c r="F39" s="32"/>
      <c r="G39" s="21"/>
      <c r="H39" s="22"/>
    </row>
    <row r="40" spans="1:8" ht="12.75">
      <c r="A40" s="29" t="s">
        <v>17</v>
      </c>
      <c r="B40" s="29"/>
      <c r="C40" s="29"/>
      <c r="D40" s="4"/>
      <c r="E40" s="26">
        <f>(E38+E36+E34+E32+F29+E16+E8)</f>
        <v>64185.493537375</v>
      </c>
      <c r="F40" s="26">
        <f>(F38+F36+F34+F32+H29+G16+G8)</f>
        <v>0</v>
      </c>
      <c r="G40" s="21"/>
      <c r="H40" s="22"/>
    </row>
    <row r="41" spans="1:8" ht="12.75">
      <c r="A41" s="30"/>
      <c r="B41" s="31"/>
      <c r="C41" s="31"/>
      <c r="D41" s="31"/>
      <c r="E41" s="31"/>
      <c r="F41" s="32"/>
      <c r="G41" s="21"/>
      <c r="H41" s="22"/>
    </row>
    <row r="42" spans="1:8" ht="12.75">
      <c r="A42" s="36" t="s">
        <v>18</v>
      </c>
      <c r="B42" s="36"/>
      <c r="C42" s="36"/>
      <c r="D42" s="11"/>
      <c r="E42" s="27">
        <f>E40/F20</f>
        <v>2.1074827139931376</v>
      </c>
      <c r="F42" s="27"/>
      <c r="G42" s="21"/>
      <c r="H42" s="22"/>
    </row>
    <row r="43" spans="1:8" ht="12.75">
      <c r="A43" s="30"/>
      <c r="B43" s="31"/>
      <c r="C43" s="31"/>
      <c r="D43" s="31"/>
      <c r="E43" s="31"/>
      <c r="F43" s="32"/>
      <c r="G43" s="21"/>
      <c r="H43" s="22"/>
    </row>
    <row r="44" spans="1:8" ht="12.75">
      <c r="A44" s="29" t="s">
        <v>19</v>
      </c>
      <c r="B44" s="29"/>
      <c r="C44" s="29"/>
      <c r="D44" s="3"/>
      <c r="E44" s="25">
        <f>E40/12</f>
        <v>5348.791128114583</v>
      </c>
      <c r="F44" s="25"/>
      <c r="G44" s="21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7" ht="12.75">
      <c r="A47" s="47" t="s">
        <v>20</v>
      </c>
      <c r="B47" s="47"/>
      <c r="C47" s="47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7"/>
      <c r="B48" s="47"/>
      <c r="C48" s="47"/>
      <c r="D48" s="1">
        <v>25</v>
      </c>
      <c r="E48" s="1">
        <v>25</v>
      </c>
      <c r="F48" s="1">
        <v>0</v>
      </c>
      <c r="G48" s="1">
        <f>D48+E48+F48</f>
        <v>50</v>
      </c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3" t="s">
        <v>23</v>
      </c>
      <c r="B50" s="23"/>
      <c r="C50" s="23"/>
      <c r="D50" s="1">
        <v>20</v>
      </c>
      <c r="E50" s="21"/>
      <c r="F50" s="22"/>
      <c r="G50" s="22"/>
      <c r="H50" s="22"/>
    </row>
    <row r="51" spans="1:8" ht="12.75">
      <c r="A51" s="23" t="s">
        <v>24</v>
      </c>
      <c r="B51" s="23"/>
      <c r="C51" s="23"/>
      <c r="D51" s="1">
        <v>25</v>
      </c>
      <c r="E51" s="21"/>
      <c r="F51" s="22"/>
      <c r="G51" s="22"/>
      <c r="H51" s="22"/>
    </row>
    <row r="52" spans="1:8" ht="12.75">
      <c r="A52" s="23" t="s">
        <v>25</v>
      </c>
      <c r="B52" s="23"/>
      <c r="C52" s="23"/>
      <c r="D52" s="1">
        <v>0</v>
      </c>
      <c r="E52" s="21"/>
      <c r="F52" s="22"/>
      <c r="G52" s="22"/>
      <c r="H52" s="22"/>
    </row>
    <row r="53" spans="1:8" ht="12.75">
      <c r="A53" s="23" t="s">
        <v>26</v>
      </c>
      <c r="B53" s="23"/>
      <c r="C53" s="23"/>
      <c r="D53" s="1">
        <v>126.9</v>
      </c>
      <c r="E53" s="21"/>
      <c r="F53" s="22"/>
      <c r="G53" s="22"/>
      <c r="H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36" t="s">
        <v>76</v>
      </c>
      <c r="B55" s="36"/>
      <c r="C55" s="36"/>
      <c r="D55" s="36"/>
      <c r="E55" s="18">
        <f>E42</f>
        <v>2.1074827139931376</v>
      </c>
      <c r="F55" s="21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</sheetData>
  <sheetProtection/>
  <mergeCells count="105">
    <mergeCell ref="A54:H54"/>
    <mergeCell ref="A56:H56"/>
    <mergeCell ref="A55:D55"/>
    <mergeCell ref="A51:C51"/>
    <mergeCell ref="E51:H51"/>
    <mergeCell ref="A52:C52"/>
    <mergeCell ref="E52:H52"/>
    <mergeCell ref="A53:C53"/>
    <mergeCell ref="E53:H53"/>
    <mergeCell ref="F55:H55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1:H31"/>
    <mergeCell ref="A32:C32"/>
    <mergeCell ref="E32:F32"/>
    <mergeCell ref="G32:H32"/>
    <mergeCell ref="A33:C33"/>
    <mergeCell ref="D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fazenda</cp:lastModifiedBy>
  <cp:lastPrinted>2011-01-13T12:18:15Z</cp:lastPrinted>
  <dcterms:created xsi:type="dcterms:W3CDTF">2009-07-03T11:19:49Z</dcterms:created>
  <dcterms:modified xsi:type="dcterms:W3CDTF">2011-01-13T12:35:29Z</dcterms:modified>
  <cp:category/>
  <cp:version/>
  <cp:contentType/>
  <cp:contentStatus/>
</cp:coreProperties>
</file>